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o\Documents\"/>
    </mc:Choice>
  </mc:AlternateContent>
  <xr:revisionPtr revIDLastSave="0" documentId="8_{613A05AC-B49C-4F97-A752-099E2378C1CD}" xr6:coauthVersionLast="46" xr6:coauthVersionMax="46" xr10:uidLastSave="{00000000-0000-0000-0000-000000000000}"/>
  <workbookProtection workbookAlgorithmName="SHA-512" workbookHashValue="pnpkPrVXDXQoZ7B77SCwJYuVFXUvjqtsvA9gsgIOqKFSzAWiLvLQLvV4wenzybvYgCUr/miifr3U2gC5MadMrg==" workbookSaltValue="2Goan1VAUuXHtMFFGmmF4g==" workbookSpinCount="100000" lockStructure="1"/>
  <bookViews>
    <workbookView xWindow="-108" yWindow="-108" windowWidth="23256" windowHeight="12576" xr2:uid="{00000000-000D-0000-FFFF-FFFF00000000}"/>
  </bookViews>
  <sheets>
    <sheet name="Sheet" sheetId="1" r:id="rId1"/>
  </sheets>
  <definedNames>
    <definedName name="_xlnm.Print_Area" localSheetId="0">Sheet!$A$1:$M$186</definedName>
    <definedName name="_xlnm.Print_Titles" localSheetId="0">Sheet!$1:$6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9" i="1" l="1"/>
  <c r="H174" i="1"/>
  <c r="G174" i="1"/>
  <c r="E174" i="1"/>
  <c r="M172" i="1"/>
  <c r="K172" i="1"/>
  <c r="J172" i="1"/>
  <c r="H172" i="1"/>
  <c r="G172" i="1"/>
  <c r="E172" i="1"/>
  <c r="D172" i="1"/>
  <c r="M163" i="1"/>
  <c r="K163" i="1"/>
  <c r="J163" i="1"/>
  <c r="H163" i="1"/>
  <c r="G163" i="1"/>
  <c r="E163" i="1"/>
  <c r="D163" i="1"/>
  <c r="K152" i="1"/>
  <c r="K174" i="1" s="1"/>
  <c r="J152" i="1"/>
  <c r="J174" i="1" s="1"/>
  <c r="H152" i="1"/>
  <c r="G152" i="1"/>
  <c r="K138" i="1"/>
  <c r="J138" i="1"/>
  <c r="H138" i="1"/>
  <c r="G138" i="1"/>
  <c r="E138" i="1"/>
  <c r="M132" i="1"/>
  <c r="K132" i="1"/>
  <c r="J132" i="1"/>
  <c r="H132" i="1"/>
  <c r="G132" i="1"/>
  <c r="E132" i="1"/>
  <c r="M125" i="1"/>
  <c r="K125" i="1"/>
  <c r="J125" i="1"/>
  <c r="H125" i="1"/>
  <c r="G125" i="1"/>
  <c r="E125" i="1"/>
  <c r="K119" i="1"/>
  <c r="J119" i="1"/>
  <c r="H119" i="1"/>
  <c r="G119" i="1"/>
  <c r="E119" i="1"/>
  <c r="E115" i="1"/>
  <c r="D115" i="1"/>
  <c r="G115" i="1"/>
  <c r="H115" i="1"/>
  <c r="M115" i="1"/>
  <c r="K115" i="1"/>
  <c r="J115" i="1"/>
  <c r="M99" i="1"/>
  <c r="K99" i="1"/>
  <c r="J99" i="1"/>
  <c r="H99" i="1"/>
  <c r="G99" i="1"/>
  <c r="E99" i="1"/>
  <c r="M94" i="1"/>
  <c r="K94" i="1"/>
  <c r="J94" i="1"/>
  <c r="M92" i="1"/>
  <c r="K92" i="1"/>
  <c r="J92" i="1"/>
  <c r="H92" i="1"/>
  <c r="G92" i="1"/>
  <c r="M83" i="1"/>
  <c r="K83" i="1"/>
  <c r="J83" i="1"/>
  <c r="H83" i="1"/>
  <c r="H94" i="1" s="1"/>
  <c r="G83" i="1"/>
  <c r="G94" i="1" s="1"/>
  <c r="H76" i="1"/>
  <c r="M74" i="1"/>
  <c r="K74" i="1"/>
  <c r="J74" i="1"/>
  <c r="H74" i="1"/>
  <c r="G74" i="1"/>
  <c r="E74" i="1"/>
  <c r="M69" i="1"/>
  <c r="K69" i="1"/>
  <c r="J69" i="1"/>
  <c r="H69" i="1"/>
  <c r="G69" i="1"/>
  <c r="E69" i="1"/>
  <c r="D69" i="1"/>
  <c r="M62" i="1"/>
  <c r="K62" i="1"/>
  <c r="K76" i="1" s="1"/>
  <c r="J62" i="1"/>
  <c r="H62" i="1"/>
  <c r="G62" i="1"/>
  <c r="G76" i="1" s="1"/>
  <c r="E62" i="1"/>
  <c r="D62" i="1"/>
  <c r="M54" i="1"/>
  <c r="K54" i="1"/>
  <c r="J54" i="1"/>
  <c r="H54" i="1"/>
  <c r="G54" i="1"/>
  <c r="K45" i="1"/>
  <c r="J45" i="1"/>
  <c r="H45" i="1"/>
  <c r="G45" i="1"/>
  <c r="G32" i="1"/>
  <c r="M30" i="1"/>
  <c r="K30" i="1"/>
  <c r="J30" i="1"/>
  <c r="H30" i="1"/>
  <c r="G30" i="1"/>
  <c r="G13" i="1"/>
  <c r="M18" i="1"/>
  <c r="K18" i="1"/>
  <c r="J18" i="1"/>
  <c r="H18" i="1"/>
  <c r="G18" i="1"/>
  <c r="E18" i="1"/>
  <c r="J13" i="1"/>
  <c r="H13" i="1"/>
  <c r="M179" i="1"/>
  <c r="M152" i="1"/>
  <c r="M174" i="1" s="1"/>
  <c r="M148" i="1"/>
  <c r="J148" i="1"/>
  <c r="K148" i="1"/>
  <c r="M144" i="1"/>
  <c r="J144" i="1"/>
  <c r="K144" i="1"/>
  <c r="M138" i="1"/>
  <c r="M45" i="1"/>
  <c r="M13" i="1"/>
  <c r="K179" i="1"/>
  <c r="K13" i="1"/>
  <c r="E179" i="1"/>
  <c r="E152" i="1"/>
  <c r="E85" i="1"/>
  <c r="E92" i="1" s="1"/>
  <c r="E94" i="1" s="1"/>
  <c r="E45" i="1"/>
  <c r="D45" i="1"/>
  <c r="E30" i="1"/>
  <c r="D152" i="1"/>
  <c r="D138" i="1"/>
  <c r="D132" i="1"/>
  <c r="D125" i="1"/>
  <c r="D119" i="1"/>
  <c r="D99" i="1"/>
  <c r="D92" i="1"/>
  <c r="D83" i="1"/>
  <c r="E83" i="1"/>
  <c r="D74" i="1"/>
  <c r="E54" i="1"/>
  <c r="D54" i="1"/>
  <c r="E13" i="1"/>
  <c r="D30" i="1"/>
  <c r="D18" i="1"/>
  <c r="D13" i="1"/>
  <c r="J76" i="1" l="1"/>
  <c r="J181" i="1" s="1"/>
  <c r="J183" i="1" s="1"/>
  <c r="J186" i="1" s="1"/>
  <c r="H181" i="1"/>
  <c r="H183" i="1" s="1"/>
  <c r="H186" i="1" s="1"/>
  <c r="M76" i="1"/>
  <c r="M181" i="1" s="1"/>
  <c r="M32" i="1"/>
  <c r="M34" i="1" s="1"/>
  <c r="K32" i="1"/>
  <c r="K34" i="1" s="1"/>
  <c r="D94" i="1"/>
  <c r="D32" i="1"/>
  <c r="D34" i="1" s="1"/>
  <c r="E76" i="1"/>
  <c r="D174" i="1"/>
  <c r="E32" i="1"/>
  <c r="E34" i="1" s="1"/>
  <c r="D76" i="1"/>
  <c r="G181" i="1"/>
  <c r="G183" i="1" s="1"/>
  <c r="D181" i="1" l="1"/>
  <c r="D183" i="1" s="1"/>
  <c r="E181" i="1"/>
  <c r="E183" i="1" s="1"/>
  <c r="E186" i="1" s="1"/>
  <c r="M183" i="1"/>
  <c r="M186" i="1" s="1"/>
  <c r="K181" i="1"/>
  <c r="K183" i="1" s="1"/>
  <c r="K186" i="1" s="1"/>
</calcChain>
</file>

<file path=xl/sharedStrings.xml><?xml version="1.0" encoding="utf-8"?>
<sst xmlns="http://schemas.openxmlformats.org/spreadsheetml/2006/main" count="270" uniqueCount="261">
  <si>
    <t>Account #</t>
  </si>
  <si>
    <t>Income</t>
  </si>
  <si>
    <t>4.101.00</t>
  </si>
  <si>
    <t>4.101.05</t>
  </si>
  <si>
    <t>4.101.10</t>
  </si>
  <si>
    <t>4.101.15</t>
  </si>
  <si>
    <t>4.101.20</t>
  </si>
  <si>
    <t>4.101.25</t>
  </si>
  <si>
    <t>4.101.30</t>
  </si>
  <si>
    <t>4.201.00</t>
  </si>
  <si>
    <t>4.202.05</t>
  </si>
  <si>
    <t>4.202.08</t>
  </si>
  <si>
    <t>4.203.10</t>
  </si>
  <si>
    <t>4.208.00</t>
  </si>
  <si>
    <t>Expense</t>
  </si>
  <si>
    <t>5.101.00</t>
  </si>
  <si>
    <t>5.101.05</t>
  </si>
  <si>
    <t>5.101.10</t>
  </si>
  <si>
    <t>5.101.30</t>
  </si>
  <si>
    <t>5.101.40</t>
  </si>
  <si>
    <t>5.105.00</t>
  </si>
  <si>
    <t>5.105.05</t>
  </si>
  <si>
    <t>5.105.40</t>
  </si>
  <si>
    <t>5.201.00</t>
  </si>
  <si>
    <t>5.201.01</t>
  </si>
  <si>
    <t>5.201.10</t>
  </si>
  <si>
    <t>5.203.00</t>
  </si>
  <si>
    <t>5.203.20</t>
  </si>
  <si>
    <t>5.204.00</t>
  </si>
  <si>
    <t>5.204.10</t>
  </si>
  <si>
    <t>5.204.15</t>
  </si>
  <si>
    <t>5.204.50</t>
  </si>
  <si>
    <t>5.204.65</t>
  </si>
  <si>
    <t>5.205.00</t>
  </si>
  <si>
    <t>5.205.25</t>
  </si>
  <si>
    <t>5.205.50</t>
  </si>
  <si>
    <t>5.301.00</t>
  </si>
  <si>
    <t>5.301.10</t>
  </si>
  <si>
    <t>5.301.20</t>
  </si>
  <si>
    <t>5.301.30</t>
  </si>
  <si>
    <t>5.301.51</t>
  </si>
  <si>
    <t>5.301.61</t>
  </si>
  <si>
    <t>5.301.62</t>
  </si>
  <si>
    <t>5.301.71</t>
  </si>
  <si>
    <t>5.301.72</t>
  </si>
  <si>
    <t>5.301.81</t>
  </si>
  <si>
    <t>5.301.85</t>
  </si>
  <si>
    <t>5.301.86</t>
  </si>
  <si>
    <t>5.302.00</t>
  </si>
  <si>
    <t>5.302.55</t>
  </si>
  <si>
    <t>5.402.00</t>
  </si>
  <si>
    <t>5.402.02</t>
  </si>
  <si>
    <t>5.402.05</t>
  </si>
  <si>
    <t>5.402.07</t>
  </si>
  <si>
    <t>5.402.15</t>
  </si>
  <si>
    <t>5.402.20</t>
  </si>
  <si>
    <t>5.402.25</t>
  </si>
  <si>
    <t>5.402.30</t>
  </si>
  <si>
    <t>5.402.35</t>
  </si>
  <si>
    <t>5.402.50</t>
  </si>
  <si>
    <t>5.402.65</t>
  </si>
  <si>
    <t>5.402.80</t>
  </si>
  <si>
    <t>5.402.85</t>
  </si>
  <si>
    <t>5.403.00</t>
  </si>
  <si>
    <t>5.403.04</t>
  </si>
  <si>
    <t>5.404.00</t>
  </si>
  <si>
    <t>5.404.10</t>
  </si>
  <si>
    <t>5.404.60</t>
  </si>
  <si>
    <t>5.404.80</t>
  </si>
  <si>
    <t>5.405.00</t>
  </si>
  <si>
    <t>5.405.10</t>
  </si>
  <si>
    <t>5.405.20</t>
  </si>
  <si>
    <t>5.405.30</t>
  </si>
  <si>
    <t>5.405.50</t>
  </si>
  <si>
    <t>5.406.00</t>
  </si>
  <si>
    <t>5.406.10</t>
  </si>
  <si>
    <t>5.406.20</t>
  </si>
  <si>
    <t>5.406.30</t>
  </si>
  <si>
    <t>5.501.00</t>
  </si>
  <si>
    <t>5.501.10</t>
  </si>
  <si>
    <t>5.502.00</t>
  </si>
  <si>
    <t>5.502.03</t>
  </si>
  <si>
    <t>5.502.06</t>
  </si>
  <si>
    <t>5.502.07</t>
  </si>
  <si>
    <t>5.502.09</t>
  </si>
  <si>
    <t>5.502.10</t>
  </si>
  <si>
    <t>5.502.20</t>
  </si>
  <si>
    <t>5.502.30</t>
  </si>
  <si>
    <t>5.503.00</t>
  </si>
  <si>
    <t>5.503.10</t>
  </si>
  <si>
    <t>5.503.20</t>
  </si>
  <si>
    <t>5.503.30</t>
  </si>
  <si>
    <t>5.503.40</t>
  </si>
  <si>
    <t>5.601.00</t>
  </si>
  <si>
    <t>5.601.05</t>
  </si>
  <si>
    <t>5.601.10</t>
  </si>
  <si>
    <t>Difference</t>
  </si>
  <si>
    <t>Account Name</t>
  </si>
  <si>
    <t>Pledges, Current Year</t>
  </si>
  <si>
    <t>Anticipated Pledge Est.</t>
  </si>
  <si>
    <t>Pledges, Last Year</t>
  </si>
  <si>
    <t>Pledges, PrePaid</t>
  </si>
  <si>
    <t>Total Pledged Income</t>
  </si>
  <si>
    <t>Unpledged Income</t>
  </si>
  <si>
    <t>Challenge Gifts/Fundraisers (Inc.)</t>
  </si>
  <si>
    <t>Loose Offering</t>
  </si>
  <si>
    <t>Total Unpledged Income</t>
  </si>
  <si>
    <t>Charitable Trust Income</t>
  </si>
  <si>
    <t>Rental Income - misc.</t>
  </si>
  <si>
    <t>Interest - Miscellaneous</t>
  </si>
  <si>
    <t>Total Misc. Income</t>
  </si>
  <si>
    <t>Total General Fund Income</t>
  </si>
  <si>
    <t>Total Income</t>
  </si>
  <si>
    <t>Sr Minister Salary</t>
  </si>
  <si>
    <t>Sr. Minister Housing</t>
  </si>
  <si>
    <t>Sr Minister Annuity</t>
  </si>
  <si>
    <t>Sr Minister Health Ins</t>
  </si>
  <si>
    <t>Sr Minister Professional Exp</t>
  </si>
  <si>
    <t>....Senior Minister</t>
  </si>
  <si>
    <t>Office Adm- Health Ins</t>
  </si>
  <si>
    <t>Soc.Security/Medicare Employer</t>
  </si>
  <si>
    <t>....Office Personnel</t>
  </si>
  <si>
    <t>Office Supplies &amp; copies</t>
  </si>
  <si>
    <t>Postage - stamps &amp; bulk mail</t>
  </si>
  <si>
    <t>Archive/Historian</t>
  </si>
  <si>
    <t>Equip. Lease &amp; Maint.Repairs</t>
  </si>
  <si>
    <t>Computer Support &amp; Software</t>
  </si>
  <si>
    <t>....Office Supplies</t>
  </si>
  <si>
    <t>Delegate Expenses</t>
  </si>
  <si>
    <t>Staff Development</t>
  </si>
  <si>
    <t>....Staff Related Exp.</t>
  </si>
  <si>
    <t>Total Church Admin.</t>
  </si>
  <si>
    <t>Substitute Organist</t>
  </si>
  <si>
    <t>Handbell Director</t>
  </si>
  <si>
    <t>Youth Choir Director</t>
  </si>
  <si>
    <t>Liturgical Dance Director</t>
  </si>
  <si>
    <t>....Music Ministries</t>
  </si>
  <si>
    <t>Stipend for Students</t>
  </si>
  <si>
    <t>Organ Tuning/Repair</t>
  </si>
  <si>
    <t>Piano Tuning/Repair</t>
  </si>
  <si>
    <t>Chancel Choir Music</t>
  </si>
  <si>
    <t>Handbell Choir Music/Repair</t>
  </si>
  <si>
    <t>Liturgical Dance Supplies</t>
  </si>
  <si>
    <t>....Music Expenses</t>
  </si>
  <si>
    <t>Total Music Expenses</t>
  </si>
  <si>
    <t>Guest Preachers</t>
  </si>
  <si>
    <t>Worship Ministry</t>
  </si>
  <si>
    <t>Education Committee - Misc.</t>
  </si>
  <si>
    <t>Nursery Attendant/Child Care</t>
  </si>
  <si>
    <t>Curriculum/Children's Bibles</t>
  </si>
  <si>
    <t>Supplies</t>
  </si>
  <si>
    <t>Confirmation/Bibles</t>
  </si>
  <si>
    <t>Library</t>
  </si>
  <si>
    <t>UYF</t>
  </si>
  <si>
    <t>Equipment</t>
  </si>
  <si>
    <t>Vacation Bible School</t>
  </si>
  <si>
    <t>Special Occasions/Gifts</t>
  </si>
  <si>
    <t>Adult Christian Education</t>
  </si>
  <si>
    <t>....Education Expenses</t>
  </si>
  <si>
    <t>Outreach Commiittee</t>
  </si>
  <si>
    <t>Wider Church Ministries</t>
  </si>
  <si>
    <t>Outreach Ministries</t>
  </si>
  <si>
    <t>Record Courier - weekly</t>
  </si>
  <si>
    <t>Promotional Materials</t>
  </si>
  <si>
    <t>Web Site</t>
  </si>
  <si>
    <t>Stewardship Committee</t>
  </si>
  <si>
    <t>Program Materials</t>
  </si>
  <si>
    <t>Dinners/Banquets</t>
  </si>
  <si>
    <t>Offering Envelopes</t>
  </si>
  <si>
    <t>Postage</t>
  </si>
  <si>
    <t>Stewardship</t>
  </si>
  <si>
    <t>Fellowship Committee - misc</t>
  </si>
  <si>
    <t>Beverages</t>
  </si>
  <si>
    <t>Food</t>
  </si>
  <si>
    <t>Fellowship Supplies</t>
  </si>
  <si>
    <t>Fellowship</t>
  </si>
  <si>
    <t>....Custodial</t>
  </si>
  <si>
    <t>Building Maintenance</t>
  </si>
  <si>
    <t>Outdoor Maintenance</t>
  </si>
  <si>
    <t>Elevator</t>
  </si>
  <si>
    <t>Building Supplies</t>
  </si>
  <si>
    <t>Trash Removal</t>
  </si>
  <si>
    <t>Long Term Maintenance Exp.</t>
  </si>
  <si>
    <t>New Equipment</t>
  </si>
  <si>
    <t>Insurance</t>
  </si>
  <si>
    <t>....Building &amp; Grounds</t>
  </si>
  <si>
    <t>Electric</t>
  </si>
  <si>
    <t>Gas Heat</t>
  </si>
  <si>
    <t>Water &amp; Sewer</t>
  </si>
  <si>
    <t>Telephone</t>
  </si>
  <si>
    <t>Internet</t>
  </si>
  <si>
    <t>....Utilities</t>
  </si>
  <si>
    <t>Total Property &amp; Finance</t>
  </si>
  <si>
    <t>Contingencies</t>
  </si>
  <si>
    <t>Stock Loss/Bank Fees</t>
  </si>
  <si>
    <t>Reimbursables Exp. 2</t>
  </si>
  <si>
    <t>Total Gen. Fund Exp.</t>
  </si>
  <si>
    <t>Total Expense</t>
  </si>
  <si>
    <t>Workers' Compensation</t>
  </si>
  <si>
    <t>Budget</t>
  </si>
  <si>
    <t>Actual</t>
  </si>
  <si>
    <t xml:space="preserve"> </t>
  </si>
  <si>
    <t>5.101.50</t>
  </si>
  <si>
    <t>5.101.35</t>
  </si>
  <si>
    <t>Sr Minister Health Ins-Fam. Prot</t>
  </si>
  <si>
    <t>....Dir. Faith Formation</t>
  </si>
  <si>
    <t>Office Administrator-Salary</t>
  </si>
  <si>
    <t>Financial  Administrator</t>
  </si>
  <si>
    <t>Cabinet Exp/Background Checks</t>
  </si>
  <si>
    <t>Music/Chancel Chior-Dir.</t>
  </si>
  <si>
    <t>Soloists/Instrumentalists</t>
  </si>
  <si>
    <t>Worship &amp; Arts</t>
  </si>
  <si>
    <t>Parent/Family/MiddleSchool Grp</t>
  </si>
  <si>
    <t>Marketing</t>
  </si>
  <si>
    <t>5.503.60</t>
  </si>
  <si>
    <t>Payroll Service</t>
  </si>
  <si>
    <t xml:space="preserve">                                                          </t>
  </si>
  <si>
    <t>Christian Ed. Events</t>
  </si>
  <si>
    <t>College/UCM</t>
  </si>
  <si>
    <t>Visitor Bags</t>
  </si>
  <si>
    <t>Member Gifts</t>
  </si>
  <si>
    <t>Meals</t>
  </si>
  <si>
    <t>Misc</t>
  </si>
  <si>
    <t>Education Events</t>
  </si>
  <si>
    <t>Memberships</t>
  </si>
  <si>
    <t xml:space="preserve">               Social Justice</t>
  </si>
  <si>
    <t>Custondian</t>
  </si>
  <si>
    <t>Asst Custodian</t>
  </si>
  <si>
    <t>Audit</t>
  </si>
  <si>
    <t>Sr Minister- SS Offset</t>
  </si>
  <si>
    <t>AV Support</t>
  </si>
  <si>
    <t>Hospitality/Membership</t>
  </si>
  <si>
    <t>5.502..</t>
  </si>
  <si>
    <t>Safety</t>
  </si>
  <si>
    <t>5.407.00</t>
  </si>
  <si>
    <t>5.407.10</t>
  </si>
  <si>
    <t>5.407.20</t>
  </si>
  <si>
    <t>5.407.30</t>
  </si>
  <si>
    <t>5.408.00</t>
  </si>
  <si>
    <t>5.408.10</t>
  </si>
  <si>
    <t>Minister of Faith Form Salary</t>
  </si>
  <si>
    <t>Minister of Faith Form Housing</t>
  </si>
  <si>
    <t>Minister of Faith Form Health Insurance</t>
  </si>
  <si>
    <t>Minister of Faith Form Professional Exp</t>
  </si>
  <si>
    <t>Minister of Faith Form Life Insurance</t>
  </si>
  <si>
    <t>Minister of Faith Form SS Offset</t>
  </si>
  <si>
    <t xml:space="preserve"> 2021 BUDGET WORKSHEET</t>
  </si>
  <si>
    <t>KENT  UNITED  CHURCH  OF  CHRIST -KENT, OH</t>
  </si>
  <si>
    <t>Version Jan. 28, 2021</t>
  </si>
  <si>
    <t>PPP loan</t>
  </si>
  <si>
    <t>4.202.00</t>
  </si>
  <si>
    <t>Parking Income</t>
  </si>
  <si>
    <t>Rental Income Weddings/Funerals</t>
  </si>
  <si>
    <t>4.203.20</t>
  </si>
  <si>
    <t>Interest - Checking</t>
  </si>
  <si>
    <t/>
  </si>
  <si>
    <t>4.204.10</t>
  </si>
  <si>
    <t>Endowment Income</t>
  </si>
  <si>
    <t>4.206.00</t>
  </si>
  <si>
    <t>Miscellaneous</t>
  </si>
  <si>
    <t>Minister of Faith Form Annuity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</si>
</sst>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Fill="1" applyBorder="1" applyAlignment="1" applyProtection="1">
      <alignment horizontal="center" vertical="top" wrapText="1" shrinkToFit="1"/>
    </xf>
    <xf numFmtId="49" fontId="2" fillId="0" borderId="0" xfId="0" applyNumberFormat="1" applyFont="1" applyFill="1" applyBorder="1" applyAlignment="1" applyProtection="1">
      <alignment horizontal="right" vertical="top" wrapText="1" shrinkToFit="1"/>
    </xf>
    <xf numFmtId="49" fontId="2" fillId="0" borderId="0" xfId="0" applyNumberFormat="1" applyFont="1" applyFill="1" applyBorder="1" applyAlignment="1" applyProtection="1">
      <alignment horizontal="left" vertical="top" wrapText="1" shrinkToFit="1"/>
    </xf>
    <xf numFmtId="49" fontId="3" fillId="0" borderId="0" xfId="0" applyNumberFormat="1" applyFont="1" applyFill="1" applyBorder="1" applyAlignment="1" applyProtection="1">
      <alignment horizontal="left" vertical="center" wrapText="1" shrinkToFit="1"/>
    </xf>
    <xf numFmtId="49" fontId="1" fillId="0" borderId="0" xfId="0" applyNumberFormat="1" applyFont="1" applyFill="1" applyBorder="1" applyAlignment="1" applyProtection="1">
      <alignment horizontal="right" vertical="center" wrapText="1" shrinkToFit="1"/>
    </xf>
    <xf numFmtId="0" fontId="2" fillId="0" borderId="0" xfId="0" applyNumberFormat="1" applyFont="1" applyFill="1" applyBorder="1" applyAlignment="1" applyProtection="1">
      <alignment horizontal="left" vertical="top"/>
    </xf>
    <xf numFmtId="49" fontId="2" fillId="0" borderId="0" xfId="0" applyNumberFormat="1" applyFont="1" applyFill="1" applyBorder="1" applyAlignment="1" applyProtection="1">
      <alignment horizontal="left" vertical="top"/>
    </xf>
    <xf numFmtId="49" fontId="2" fillId="0" borderId="0" xfId="0" applyNumberFormat="1" applyFont="1" applyFill="1" applyBorder="1" applyAlignment="1" applyProtection="1">
      <alignment horizontal="left" vertical="center" wrapText="1" shrinkToFit="1"/>
    </xf>
    <xf numFmtId="49" fontId="2" fillId="0" borderId="0" xfId="0" quotePrefix="1" applyNumberFormat="1" applyFont="1" applyFill="1" applyBorder="1" applyAlignment="1" applyProtection="1">
      <alignment horizontal="left" vertical="top" wrapText="1" shrinkToFit="1"/>
    </xf>
    <xf numFmtId="49" fontId="1" fillId="0" borderId="0" xfId="0" applyNumberFormat="1" applyFont="1" applyFill="1" applyBorder="1" applyAlignment="1" applyProtection="1">
      <alignment wrapText="1" shrinkToFit="1"/>
    </xf>
    <xf numFmtId="49" fontId="2" fillId="0" borderId="0" xfId="0" applyNumberFormat="1" applyFont="1" applyFill="1" applyBorder="1" applyAlignment="1" applyProtection="1">
      <alignment wrapText="1" shrinkToFit="1"/>
    </xf>
    <xf numFmtId="49" fontId="1" fillId="0" borderId="0" xfId="0" applyNumberFormat="1" applyFont="1" applyFill="1" applyBorder="1" applyAlignment="1" applyProtection="1">
      <alignment horizontal="right" wrapText="1" shrinkToFi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7" fontId="2" fillId="0" borderId="0" xfId="0" applyNumberFormat="1" applyFont="1" applyFill="1" applyBorder="1"/>
    <xf numFmtId="37" fontId="1" fillId="0" borderId="0" xfId="0" applyNumberFormat="1" applyFont="1" applyFill="1" applyBorder="1"/>
    <xf numFmtId="0" fontId="2" fillId="0" borderId="0" xfId="0" applyFont="1" applyBorder="1"/>
    <xf numFmtId="0" fontId="2" fillId="0" borderId="0" xfId="0" applyFont="1" applyBorder="1" applyProtection="1">
      <protection locked="0"/>
    </xf>
    <xf numFmtId="0" fontId="2" fillId="0" borderId="0" xfId="0" applyFont="1" applyFill="1" applyBorder="1"/>
    <xf numFmtId="3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37" fontId="2" fillId="0" borderId="0" xfId="0" applyNumberFormat="1" applyFont="1" applyBorder="1"/>
    <xf numFmtId="37" fontId="2" fillId="0" borderId="0" xfId="0" applyNumberFormat="1" applyFont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 vertical="top"/>
    </xf>
    <xf numFmtId="37" fontId="1" fillId="0" borderId="0" xfId="0" applyNumberFormat="1" applyFont="1" applyBorder="1"/>
    <xf numFmtId="0" fontId="2" fillId="0" borderId="0" xfId="0" quotePrefix="1" applyNumberFormat="1" applyFont="1" applyFill="1" applyBorder="1" applyAlignment="1" applyProtection="1">
      <alignment horizontal="left" vertical="top"/>
    </xf>
    <xf numFmtId="37" fontId="1" fillId="0" borderId="0" xfId="0" applyNumberFormat="1" applyFont="1" applyBorder="1" applyProtection="1">
      <protection locked="0"/>
    </xf>
    <xf numFmtId="3" fontId="2" fillId="0" borderId="0" xfId="0" applyNumberFormat="1" applyFont="1" applyBorder="1" applyProtection="1">
      <protection locked="0"/>
    </xf>
    <xf numFmtId="0" fontId="1" fillId="2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 applyProtection="1">
      <alignment horizontal="center" vertical="top" wrapText="1" shrinkToFi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B4B4B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4"/>
  <sheetViews>
    <sheetView tabSelected="1" zoomScaleNormal="100" workbookViewId="0">
      <selection sqref="A1:B1"/>
    </sheetView>
  </sheetViews>
  <sheetFormatPr defaultRowHeight="15.6" x14ac:dyDescent="0.3"/>
  <cols>
    <col min="1" max="1" width="12.109375" style="20" customWidth="1"/>
    <col min="2" max="2" width="38.77734375" style="20" bestFit="1" customWidth="1"/>
    <col min="3" max="3" width="3.77734375" style="20" customWidth="1"/>
    <col min="4" max="5" width="12.77734375" style="20" customWidth="1"/>
    <col min="6" max="6" width="3.77734375" style="20" customWidth="1"/>
    <col min="7" max="7" width="12.77734375" style="21" customWidth="1"/>
    <col min="8" max="8" width="12.77734375" style="20" customWidth="1"/>
    <col min="9" max="9" width="3.77734375" style="22" customWidth="1"/>
    <col min="10" max="10" width="12.77734375" style="20" customWidth="1"/>
    <col min="11" max="11" width="12.77734375" style="23" customWidth="1"/>
    <col min="12" max="12" width="3.77734375" style="20" customWidth="1"/>
    <col min="13" max="13" width="12.77734375" style="20" customWidth="1"/>
    <col min="14" max="16384" width="8.88671875" style="20"/>
  </cols>
  <sheetData>
    <row r="1" spans="1:13" ht="15.6" customHeight="1" x14ac:dyDescent="0.3">
      <c r="A1" s="35" t="s">
        <v>247</v>
      </c>
      <c r="B1" s="35"/>
      <c r="C1" s="1"/>
    </row>
    <row r="2" spans="1:13" x14ac:dyDescent="0.3">
      <c r="A2" s="35" t="s">
        <v>246</v>
      </c>
      <c r="B2" s="35"/>
      <c r="C2" s="1"/>
    </row>
    <row r="3" spans="1:13" x14ac:dyDescent="0.3">
      <c r="A3" s="36" t="s">
        <v>248</v>
      </c>
      <c r="B3" s="36"/>
      <c r="C3" s="6"/>
    </row>
    <row r="4" spans="1:13" x14ac:dyDescent="0.3">
      <c r="A4" s="13"/>
      <c r="B4" s="13"/>
      <c r="C4" s="6"/>
    </row>
    <row r="5" spans="1:13" x14ac:dyDescent="0.3">
      <c r="A5" s="3"/>
      <c r="B5" s="3"/>
      <c r="C5" s="2"/>
      <c r="D5" s="34">
        <v>2018</v>
      </c>
      <c r="E5" s="34"/>
      <c r="F5" s="24"/>
      <c r="G5" s="37">
        <v>2019</v>
      </c>
      <c r="H5" s="37"/>
      <c r="I5" s="25"/>
      <c r="J5" s="34">
        <v>2020</v>
      </c>
      <c r="K5" s="34"/>
      <c r="M5" s="14">
        <v>2021</v>
      </c>
    </row>
    <row r="6" spans="1:13" ht="28.8" customHeight="1" x14ac:dyDescent="0.3">
      <c r="A6" s="3" t="s">
        <v>0</v>
      </c>
      <c r="B6" s="3" t="s">
        <v>97</v>
      </c>
      <c r="C6" s="6"/>
      <c r="D6" s="14" t="s">
        <v>199</v>
      </c>
      <c r="E6" s="14" t="s">
        <v>200</v>
      </c>
      <c r="F6" s="24"/>
      <c r="G6" s="26" t="s">
        <v>199</v>
      </c>
      <c r="H6" s="14" t="s">
        <v>200</v>
      </c>
      <c r="I6" s="15"/>
      <c r="J6" s="14" t="s">
        <v>199</v>
      </c>
      <c r="K6" s="16" t="s">
        <v>200</v>
      </c>
      <c r="M6" s="14" t="s">
        <v>199</v>
      </c>
    </row>
    <row r="7" spans="1:13" x14ac:dyDescent="0.3">
      <c r="A7" s="6"/>
      <c r="B7" s="6"/>
      <c r="C7" s="6"/>
      <c r="D7" s="27"/>
      <c r="E7" s="27"/>
      <c r="F7" s="27"/>
      <c r="G7" s="28"/>
      <c r="H7" s="27"/>
      <c r="I7" s="18"/>
      <c r="J7" s="27"/>
      <c r="K7" s="27"/>
      <c r="L7" s="27"/>
      <c r="M7" s="27"/>
    </row>
    <row r="8" spans="1:13" x14ac:dyDescent="0.3">
      <c r="A8" s="4" t="s">
        <v>1</v>
      </c>
      <c r="B8" s="4"/>
      <c r="C8" s="4"/>
      <c r="D8" s="27"/>
      <c r="E8" s="27"/>
      <c r="F8" s="27"/>
      <c r="G8" s="28"/>
      <c r="H8" s="27"/>
      <c r="I8" s="18"/>
      <c r="J8" s="27"/>
      <c r="K8" s="27"/>
      <c r="L8" s="27"/>
      <c r="M8" s="27"/>
    </row>
    <row r="9" spans="1:13" ht="15.6" customHeight="1" x14ac:dyDescent="0.3">
      <c r="A9" s="3" t="s">
        <v>2</v>
      </c>
      <c r="B9" s="3" t="s">
        <v>98</v>
      </c>
      <c r="C9" s="6"/>
      <c r="D9" s="27">
        <v>237046</v>
      </c>
      <c r="E9" s="27">
        <v>236101</v>
      </c>
      <c r="F9" s="27"/>
      <c r="G9" s="28">
        <v>292602</v>
      </c>
      <c r="H9" s="27">
        <v>267643</v>
      </c>
      <c r="I9" s="18"/>
      <c r="J9" s="27">
        <v>271578</v>
      </c>
      <c r="K9" s="18">
        <v>255236.18</v>
      </c>
      <c r="L9" s="27"/>
      <c r="M9" s="27">
        <v>314813</v>
      </c>
    </row>
    <row r="10" spans="1:13" ht="15.6" customHeight="1" x14ac:dyDescent="0.3">
      <c r="A10" s="3" t="s">
        <v>3</v>
      </c>
      <c r="B10" s="3" t="s">
        <v>99</v>
      </c>
      <c r="C10" s="6"/>
      <c r="D10" s="27">
        <v>0</v>
      </c>
      <c r="E10" s="27">
        <v>0</v>
      </c>
      <c r="F10" s="27"/>
      <c r="G10" s="28">
        <v>1000</v>
      </c>
      <c r="H10" s="27"/>
      <c r="I10" s="18"/>
      <c r="J10" s="27"/>
      <c r="K10" s="27"/>
      <c r="L10" s="27"/>
      <c r="M10" s="27"/>
    </row>
    <row r="11" spans="1:13" ht="15.6" customHeight="1" x14ac:dyDescent="0.3">
      <c r="A11" s="3" t="s">
        <v>4</v>
      </c>
      <c r="B11" s="3" t="s">
        <v>100</v>
      </c>
      <c r="C11" s="6"/>
      <c r="D11" s="27">
        <v>1000</v>
      </c>
      <c r="E11" s="27">
        <v>193</v>
      </c>
      <c r="F11" s="27"/>
      <c r="G11" s="28"/>
      <c r="H11" s="27"/>
      <c r="I11" s="18"/>
      <c r="J11" s="27"/>
      <c r="K11" s="27"/>
      <c r="L11" s="27"/>
      <c r="M11" s="27"/>
    </row>
    <row r="12" spans="1:13" ht="15.6" customHeight="1" x14ac:dyDescent="0.3">
      <c r="A12" s="3" t="s">
        <v>5</v>
      </c>
      <c r="B12" s="3" t="s">
        <v>101</v>
      </c>
      <c r="C12" s="6"/>
      <c r="D12" s="27">
        <v>46546</v>
      </c>
      <c r="E12" s="27">
        <v>46546</v>
      </c>
      <c r="F12" s="27"/>
      <c r="G12" s="28">
        <v>59233</v>
      </c>
      <c r="H12" s="27">
        <v>68263</v>
      </c>
      <c r="I12" s="18"/>
      <c r="J12" s="27">
        <v>64000</v>
      </c>
      <c r="K12" s="18">
        <v>69072.100000000006</v>
      </c>
      <c r="L12" s="27"/>
      <c r="M12" s="27">
        <v>0</v>
      </c>
    </row>
    <row r="13" spans="1:13" ht="15.6" customHeight="1" x14ac:dyDescent="0.3">
      <c r="A13" s="6"/>
      <c r="B13" s="5" t="s">
        <v>102</v>
      </c>
      <c r="C13" s="29"/>
      <c r="D13" s="30">
        <f>SUM(D9:D12)</f>
        <v>284592</v>
      </c>
      <c r="E13" s="30">
        <f>SUM(E9:E12)</f>
        <v>282840</v>
      </c>
      <c r="F13" s="30"/>
      <c r="G13" s="30">
        <f>SUM(G9:G12)</f>
        <v>352835</v>
      </c>
      <c r="H13" s="30">
        <f>SUM(H9:H12)</f>
        <v>335906</v>
      </c>
      <c r="I13" s="19"/>
      <c r="J13" s="30">
        <f>SUM(J9:J12)</f>
        <v>335578</v>
      </c>
      <c r="K13" s="30">
        <f>SUM(K9:K12)</f>
        <v>324308.28000000003</v>
      </c>
      <c r="L13" s="27"/>
      <c r="M13" s="30">
        <f>SUM(M9:M12)</f>
        <v>314813</v>
      </c>
    </row>
    <row r="14" spans="1:13" x14ac:dyDescent="0.3">
      <c r="A14" s="6"/>
      <c r="B14" s="6"/>
      <c r="C14" s="6"/>
      <c r="D14" s="27"/>
      <c r="E14" s="27"/>
      <c r="F14" s="27"/>
      <c r="G14" s="28"/>
      <c r="H14" s="27"/>
      <c r="I14" s="18"/>
      <c r="J14" s="27"/>
      <c r="K14" s="27"/>
      <c r="L14" s="27"/>
      <c r="M14" s="27"/>
    </row>
    <row r="15" spans="1:13" ht="15.6" customHeight="1" x14ac:dyDescent="0.3">
      <c r="A15" s="3" t="s">
        <v>6</v>
      </c>
      <c r="B15" s="3" t="s">
        <v>103</v>
      </c>
      <c r="C15" s="6"/>
      <c r="D15" s="27">
        <v>30000</v>
      </c>
      <c r="E15" s="27">
        <v>59645</v>
      </c>
      <c r="F15" s="27"/>
      <c r="G15" s="28">
        <v>30000</v>
      </c>
      <c r="H15" s="27">
        <v>38949</v>
      </c>
      <c r="I15" s="18"/>
      <c r="J15" s="27">
        <v>35000</v>
      </c>
      <c r="K15" s="18">
        <v>37834.82</v>
      </c>
      <c r="L15" s="27"/>
      <c r="M15" s="27">
        <v>35000</v>
      </c>
    </row>
    <row r="16" spans="1:13" ht="15.6" customHeight="1" x14ac:dyDescent="0.3">
      <c r="A16" s="3" t="s">
        <v>7</v>
      </c>
      <c r="B16" s="3" t="s">
        <v>104</v>
      </c>
      <c r="C16" s="6"/>
      <c r="D16" s="27">
        <v>5069</v>
      </c>
      <c r="E16" s="27">
        <v>0</v>
      </c>
      <c r="F16" s="27"/>
      <c r="G16" s="28"/>
      <c r="H16" s="27"/>
      <c r="I16" s="18"/>
      <c r="J16" s="27">
        <v>27000</v>
      </c>
      <c r="K16" s="18">
        <v>27000</v>
      </c>
      <c r="L16" s="27"/>
      <c r="M16" s="27">
        <v>3000</v>
      </c>
    </row>
    <row r="17" spans="1:13" ht="15.6" customHeight="1" x14ac:dyDescent="0.3">
      <c r="A17" s="3" t="s">
        <v>8</v>
      </c>
      <c r="B17" s="3" t="s">
        <v>105</v>
      </c>
      <c r="C17" s="6"/>
      <c r="D17" s="27">
        <v>4500</v>
      </c>
      <c r="E17" s="27">
        <v>5692</v>
      </c>
      <c r="F17" s="27"/>
      <c r="G17" s="28">
        <v>4500</v>
      </c>
      <c r="H17" s="27">
        <v>4882</v>
      </c>
      <c r="I17" s="18"/>
      <c r="J17" s="27">
        <v>5000</v>
      </c>
      <c r="K17" s="18">
        <v>1073.6199999999999</v>
      </c>
      <c r="L17" s="27"/>
      <c r="M17" s="27">
        <v>2000</v>
      </c>
    </row>
    <row r="18" spans="1:13" ht="15.6" customHeight="1" x14ac:dyDescent="0.3">
      <c r="A18" s="6"/>
      <c r="B18" s="5" t="s">
        <v>106</v>
      </c>
      <c r="C18" s="6"/>
      <c r="D18" s="30">
        <f>SUM(D15:D17)</f>
        <v>39569</v>
      </c>
      <c r="E18" s="30">
        <f>SUM(E15:E17)</f>
        <v>65337</v>
      </c>
      <c r="F18" s="30"/>
      <c r="G18" s="30">
        <f>SUM(G15:G17)</f>
        <v>34500</v>
      </c>
      <c r="H18" s="30">
        <f>SUM(H15:H17)</f>
        <v>43831</v>
      </c>
      <c r="I18" s="19"/>
      <c r="J18" s="30">
        <f>SUM(J15:J17)</f>
        <v>67000</v>
      </c>
      <c r="K18" s="30">
        <f>SUM(K15:K17)</f>
        <v>65908.44</v>
      </c>
      <c r="L18" s="27"/>
      <c r="M18" s="30">
        <f>SUM(M15:M17)</f>
        <v>40000</v>
      </c>
    </row>
    <row r="19" spans="1:13" x14ac:dyDescent="0.3">
      <c r="A19" s="6"/>
      <c r="B19" s="6"/>
      <c r="C19" s="6"/>
      <c r="D19" s="27"/>
      <c r="E19" s="27"/>
      <c r="F19" s="27"/>
      <c r="G19" s="28"/>
      <c r="H19" s="27"/>
      <c r="I19" s="18"/>
      <c r="J19" s="27"/>
      <c r="K19" s="27"/>
      <c r="L19" s="27"/>
      <c r="M19" s="27"/>
    </row>
    <row r="20" spans="1:13" ht="15.6" customHeight="1" x14ac:dyDescent="0.3">
      <c r="A20" s="3" t="s">
        <v>9</v>
      </c>
      <c r="B20" s="3" t="s">
        <v>107</v>
      </c>
      <c r="C20" s="6"/>
      <c r="D20" s="27">
        <v>5000</v>
      </c>
      <c r="E20" s="27">
        <v>7256</v>
      </c>
      <c r="F20" s="27"/>
      <c r="G20" s="28">
        <v>2500</v>
      </c>
      <c r="H20" s="27">
        <v>7525</v>
      </c>
      <c r="I20" s="18"/>
      <c r="J20" s="27">
        <v>3500</v>
      </c>
      <c r="K20" s="18">
        <v>5603</v>
      </c>
      <c r="L20" s="27"/>
      <c r="M20" s="27">
        <v>4500</v>
      </c>
    </row>
    <row r="21" spans="1:13" ht="15.6" customHeight="1" x14ac:dyDescent="0.3">
      <c r="A21" s="3" t="s">
        <v>250</v>
      </c>
      <c r="B21" s="3" t="s">
        <v>251</v>
      </c>
      <c r="C21" s="6"/>
      <c r="D21" s="27">
        <v>11600</v>
      </c>
      <c r="E21" s="27">
        <v>10425</v>
      </c>
      <c r="F21" s="27"/>
      <c r="G21" s="28">
        <v>13000</v>
      </c>
      <c r="H21" s="27">
        <v>11820</v>
      </c>
      <c r="I21" s="18"/>
      <c r="J21" s="27">
        <v>15000</v>
      </c>
      <c r="K21" s="18">
        <v>5000</v>
      </c>
      <c r="L21" s="27"/>
      <c r="M21" s="27">
        <v>10000</v>
      </c>
    </row>
    <row r="22" spans="1:13" ht="15.6" customHeight="1" x14ac:dyDescent="0.3">
      <c r="A22" s="3" t="s">
        <v>10</v>
      </c>
      <c r="B22" s="3" t="s">
        <v>108</v>
      </c>
      <c r="C22" s="6"/>
      <c r="D22" s="27">
        <v>3000</v>
      </c>
      <c r="E22" s="27">
        <v>4040</v>
      </c>
      <c r="F22" s="27"/>
      <c r="G22" s="28">
        <v>3000</v>
      </c>
      <c r="H22" s="27">
        <v>2240</v>
      </c>
      <c r="I22" s="18"/>
      <c r="J22" s="27">
        <v>2000</v>
      </c>
      <c r="K22" s="18">
        <v>300</v>
      </c>
      <c r="L22" s="27"/>
      <c r="M22" s="27">
        <v>1300</v>
      </c>
    </row>
    <row r="23" spans="1:13" ht="16.2" customHeight="1" x14ac:dyDescent="0.3">
      <c r="A23" s="3" t="s">
        <v>11</v>
      </c>
      <c r="B23" s="3" t="s">
        <v>252</v>
      </c>
      <c r="C23" s="6"/>
      <c r="D23" s="27">
        <v>2500</v>
      </c>
      <c r="E23" s="27">
        <v>4205</v>
      </c>
      <c r="F23" s="27"/>
      <c r="G23" s="28">
        <v>1500</v>
      </c>
      <c r="H23" s="27">
        <v>518</v>
      </c>
      <c r="I23" s="18"/>
      <c r="J23" s="27">
        <v>1500</v>
      </c>
      <c r="K23" s="18">
        <v>500</v>
      </c>
      <c r="L23" s="27"/>
      <c r="M23" s="27">
        <v>500</v>
      </c>
    </row>
    <row r="24" spans="1:13" ht="15.6" customHeight="1" x14ac:dyDescent="0.3">
      <c r="A24" s="3" t="s">
        <v>12</v>
      </c>
      <c r="B24" s="3" t="s">
        <v>109</v>
      </c>
      <c r="C24" s="6"/>
      <c r="D24" s="27" t="s">
        <v>201</v>
      </c>
      <c r="E24" s="27">
        <v>0</v>
      </c>
      <c r="F24" s="27"/>
      <c r="G24" s="28"/>
      <c r="H24" s="27"/>
      <c r="I24" s="18"/>
      <c r="J24" s="27"/>
      <c r="K24" s="27">
        <v>0</v>
      </c>
      <c r="L24" s="27"/>
      <c r="M24" s="27">
        <v>0</v>
      </c>
    </row>
    <row r="25" spans="1:13" ht="15.6" customHeight="1" x14ac:dyDescent="0.3">
      <c r="A25" s="3" t="s">
        <v>253</v>
      </c>
      <c r="B25" s="3" t="s">
        <v>254</v>
      </c>
      <c r="C25" s="31" t="s">
        <v>255</v>
      </c>
      <c r="D25" s="27">
        <v>4</v>
      </c>
      <c r="E25" s="27">
        <v>0</v>
      </c>
      <c r="F25" s="27"/>
      <c r="G25" s="28"/>
      <c r="H25" s="27"/>
      <c r="I25" s="18"/>
      <c r="J25" s="27"/>
      <c r="K25" s="27"/>
      <c r="L25" s="27"/>
      <c r="M25" s="27"/>
    </row>
    <row r="26" spans="1:13" ht="15.6" customHeight="1" x14ac:dyDescent="0.3">
      <c r="A26" s="3" t="s">
        <v>256</v>
      </c>
      <c r="B26" s="3" t="s">
        <v>257</v>
      </c>
      <c r="C26" s="31"/>
      <c r="D26" s="27">
        <v>18000</v>
      </c>
      <c r="E26" s="27">
        <v>18005</v>
      </c>
      <c r="F26" s="27"/>
      <c r="G26" s="28">
        <v>26000</v>
      </c>
      <c r="H26" s="27">
        <v>26000</v>
      </c>
      <c r="I26" s="18"/>
      <c r="J26" s="27">
        <v>28000</v>
      </c>
      <c r="K26" s="27">
        <v>0</v>
      </c>
      <c r="L26" s="27"/>
      <c r="M26" s="27">
        <v>25000</v>
      </c>
    </row>
    <row r="27" spans="1:13" ht="15.6" customHeight="1" x14ac:dyDescent="0.3">
      <c r="A27" s="3" t="s">
        <v>258</v>
      </c>
      <c r="B27" s="3" t="s">
        <v>259</v>
      </c>
      <c r="C27" s="31"/>
      <c r="D27" s="27">
        <v>0</v>
      </c>
      <c r="E27" s="27">
        <v>4148</v>
      </c>
      <c r="F27" s="27"/>
      <c r="G27" s="28">
        <v>0</v>
      </c>
      <c r="H27" s="27">
        <v>68</v>
      </c>
      <c r="I27" s="18"/>
      <c r="J27" s="27">
        <v>0</v>
      </c>
      <c r="K27" s="27"/>
      <c r="L27" s="27"/>
      <c r="M27" s="27">
        <v>0</v>
      </c>
    </row>
    <row r="28" spans="1:13" ht="15.6" customHeight="1" x14ac:dyDescent="0.3">
      <c r="A28" s="3" t="s">
        <v>13</v>
      </c>
      <c r="B28" s="3" t="s">
        <v>249</v>
      </c>
      <c r="C28" s="6"/>
      <c r="D28" s="27"/>
      <c r="E28" s="27">
        <v>0</v>
      </c>
      <c r="F28" s="27"/>
      <c r="G28" s="28"/>
      <c r="H28" s="27"/>
      <c r="I28" s="18"/>
      <c r="J28" s="27"/>
      <c r="K28" s="27">
        <v>59100</v>
      </c>
      <c r="L28" s="27"/>
      <c r="M28" s="27">
        <v>0</v>
      </c>
    </row>
    <row r="29" spans="1:13" ht="15.6" customHeight="1" x14ac:dyDescent="0.3">
      <c r="A29" s="3"/>
      <c r="B29" s="3"/>
      <c r="C29" s="6"/>
      <c r="D29" s="27"/>
      <c r="E29" s="27"/>
      <c r="F29" s="27"/>
      <c r="G29" s="28"/>
      <c r="H29" s="27"/>
      <c r="I29" s="18"/>
      <c r="J29" s="27"/>
      <c r="K29" s="27"/>
      <c r="L29" s="27"/>
      <c r="M29" s="27"/>
    </row>
    <row r="30" spans="1:13" ht="15.6" customHeight="1" x14ac:dyDescent="0.3">
      <c r="A30" s="6"/>
      <c r="B30" s="5" t="s">
        <v>110</v>
      </c>
      <c r="C30" s="6"/>
      <c r="D30" s="30">
        <f>SUM(D20:D28)</f>
        <v>40104</v>
      </c>
      <c r="E30" s="30">
        <f>SUM(E20:E28)</f>
        <v>48079</v>
      </c>
      <c r="F30" s="30"/>
      <c r="G30" s="30">
        <f>SUM(G20:G28)</f>
        <v>46000</v>
      </c>
      <c r="H30" s="30">
        <f>SUM(H20:H28)</f>
        <v>48171</v>
      </c>
      <c r="I30" s="19"/>
      <c r="J30" s="30">
        <f>SUM(J20:J28)</f>
        <v>50000</v>
      </c>
      <c r="K30" s="30">
        <f>SUM(K20:K28)</f>
        <v>70503</v>
      </c>
      <c r="L30" s="27"/>
      <c r="M30" s="30">
        <f>SUM(M20:M28)</f>
        <v>41300</v>
      </c>
    </row>
    <row r="31" spans="1:13" x14ac:dyDescent="0.3">
      <c r="A31" s="6"/>
      <c r="B31" s="6"/>
      <c r="C31" s="6"/>
      <c r="D31" s="27"/>
      <c r="E31" s="27"/>
      <c r="F31" s="27"/>
      <c r="G31" s="28"/>
      <c r="H31" s="27"/>
      <c r="I31" s="18"/>
      <c r="J31" s="30"/>
      <c r="K31" s="27"/>
      <c r="L31" s="27"/>
      <c r="M31" s="27"/>
    </row>
    <row r="32" spans="1:13" x14ac:dyDescent="0.3">
      <c r="A32" s="6"/>
      <c r="B32" s="5" t="s">
        <v>111</v>
      </c>
      <c r="C32" s="6"/>
      <c r="D32" s="30">
        <f>SUM(D13+D18+D30)</f>
        <v>364265</v>
      </c>
      <c r="E32" s="30">
        <f>SUM(E13+E18+E30)</f>
        <v>396256</v>
      </c>
      <c r="F32" s="30"/>
      <c r="G32" s="30">
        <f>SUM(G13+G18+G30)</f>
        <v>433335</v>
      </c>
      <c r="H32" s="30">
        <v>427911</v>
      </c>
      <c r="I32" s="19"/>
      <c r="J32" s="30">
        <v>452578</v>
      </c>
      <c r="K32" s="30">
        <f>K13+K18+K30</f>
        <v>460719.72000000003</v>
      </c>
      <c r="L32" s="27"/>
      <c r="M32" s="30">
        <f>M13+M18+M30</f>
        <v>396113</v>
      </c>
    </row>
    <row r="33" spans="1:13" x14ac:dyDescent="0.3">
      <c r="A33" s="6"/>
      <c r="B33" s="6"/>
      <c r="C33" s="6"/>
      <c r="D33" s="27"/>
      <c r="E33" s="27"/>
      <c r="F33" s="27"/>
      <c r="G33" s="28"/>
      <c r="H33" s="30"/>
      <c r="I33" s="19"/>
      <c r="J33" s="30"/>
      <c r="K33" s="27"/>
      <c r="L33" s="27"/>
      <c r="M33" s="27"/>
    </row>
    <row r="34" spans="1:13" ht="15.6" customHeight="1" x14ac:dyDescent="0.3">
      <c r="A34" s="6"/>
      <c r="B34" s="5" t="s">
        <v>112</v>
      </c>
      <c r="C34" s="6"/>
      <c r="D34" s="30">
        <f>D32</f>
        <v>364265</v>
      </c>
      <c r="E34" s="30">
        <f>E32</f>
        <v>396256</v>
      </c>
      <c r="F34" s="30"/>
      <c r="G34" s="32">
        <v>433335</v>
      </c>
      <c r="H34" s="30">
        <v>427911</v>
      </c>
      <c r="I34" s="19"/>
      <c r="J34" s="30">
        <v>452578</v>
      </c>
      <c r="K34" s="19">
        <f>K32</f>
        <v>460719.72000000003</v>
      </c>
      <c r="L34" s="27"/>
      <c r="M34" s="19">
        <f>M32</f>
        <v>396113</v>
      </c>
    </row>
    <row r="35" spans="1:13" x14ac:dyDescent="0.3">
      <c r="A35" s="6"/>
      <c r="B35" s="6"/>
      <c r="C35" s="6"/>
      <c r="D35" s="27"/>
      <c r="E35" s="27"/>
      <c r="F35" s="27"/>
      <c r="G35" s="28"/>
      <c r="H35" s="27"/>
      <c r="I35" s="18"/>
      <c r="J35" s="27"/>
      <c r="K35" s="27"/>
      <c r="L35" s="27"/>
      <c r="M35" s="27"/>
    </row>
    <row r="36" spans="1:13" x14ac:dyDescent="0.3">
      <c r="A36" s="6"/>
      <c r="B36" s="6"/>
      <c r="C36" s="6"/>
      <c r="D36" s="27"/>
      <c r="E36" s="27"/>
      <c r="F36" s="27"/>
      <c r="G36" s="28"/>
      <c r="H36" s="27"/>
      <c r="I36" s="18"/>
      <c r="J36" s="27"/>
      <c r="K36" s="27"/>
      <c r="L36" s="27"/>
      <c r="M36" s="27"/>
    </row>
    <row r="37" spans="1:13" x14ac:dyDescent="0.3">
      <c r="A37" s="4" t="s">
        <v>14</v>
      </c>
      <c r="B37" s="4"/>
      <c r="C37" s="4"/>
      <c r="D37" s="27"/>
      <c r="E37" s="27"/>
      <c r="F37" s="27"/>
      <c r="G37" s="28"/>
      <c r="H37" s="27"/>
      <c r="I37" s="18"/>
      <c r="J37" s="27"/>
      <c r="K37" s="27"/>
      <c r="L37" s="27"/>
      <c r="M37" s="27"/>
    </row>
    <row r="38" spans="1:13" ht="15.6" customHeight="1" x14ac:dyDescent="0.3">
      <c r="A38" s="3" t="s">
        <v>15</v>
      </c>
      <c r="B38" s="3" t="s">
        <v>113</v>
      </c>
      <c r="C38" s="6"/>
      <c r="D38" s="27">
        <v>42000</v>
      </c>
      <c r="E38" s="27">
        <v>47173</v>
      </c>
      <c r="F38" s="27"/>
      <c r="G38" s="28">
        <v>45000</v>
      </c>
      <c r="H38" s="27">
        <v>50202</v>
      </c>
      <c r="I38" s="18"/>
      <c r="J38" s="27">
        <v>48000</v>
      </c>
      <c r="K38" s="18">
        <v>48698.05</v>
      </c>
      <c r="L38" s="27"/>
      <c r="M38" s="27">
        <v>48000</v>
      </c>
    </row>
    <row r="39" spans="1:13" ht="15.6" customHeight="1" x14ac:dyDescent="0.3">
      <c r="A39" s="3" t="s">
        <v>16</v>
      </c>
      <c r="B39" s="3" t="s">
        <v>114</v>
      </c>
      <c r="C39" s="6"/>
      <c r="D39" s="27">
        <v>23000</v>
      </c>
      <c r="E39" s="27">
        <v>23000</v>
      </c>
      <c r="F39" s="27"/>
      <c r="G39" s="28">
        <v>23000</v>
      </c>
      <c r="H39" s="27">
        <v>23000</v>
      </c>
      <c r="I39" s="18"/>
      <c r="J39" s="27">
        <v>25000</v>
      </c>
      <c r="K39" s="18">
        <v>25000.080000000002</v>
      </c>
      <c r="L39" s="27"/>
      <c r="M39" s="27">
        <v>25000</v>
      </c>
    </row>
    <row r="40" spans="1:13" ht="15.6" customHeight="1" x14ac:dyDescent="0.3">
      <c r="A40" s="3" t="s">
        <v>17</v>
      </c>
      <c r="B40" s="3" t="s">
        <v>115</v>
      </c>
      <c r="C40" s="6"/>
      <c r="D40" s="27">
        <v>9796</v>
      </c>
      <c r="E40" s="27">
        <v>9796</v>
      </c>
      <c r="F40" s="27"/>
      <c r="G40" s="28">
        <v>9853</v>
      </c>
      <c r="H40" s="27">
        <v>10248</v>
      </c>
      <c r="I40" s="18"/>
      <c r="J40" s="27">
        <v>11002</v>
      </c>
      <c r="K40" s="18">
        <v>10348</v>
      </c>
      <c r="L40" s="27"/>
      <c r="M40" s="27">
        <v>10220</v>
      </c>
    </row>
    <row r="41" spans="1:13" ht="15.6" customHeight="1" x14ac:dyDescent="0.3">
      <c r="A41" s="3" t="s">
        <v>18</v>
      </c>
      <c r="B41" s="3" t="s">
        <v>116</v>
      </c>
      <c r="C41" s="6"/>
      <c r="D41" s="27">
        <v>25107</v>
      </c>
      <c r="E41" s="27">
        <v>24669</v>
      </c>
      <c r="F41" s="27"/>
      <c r="G41" s="28">
        <v>25107</v>
      </c>
      <c r="H41" s="27">
        <v>27241</v>
      </c>
      <c r="I41" s="18"/>
      <c r="J41" s="27">
        <v>24732</v>
      </c>
      <c r="K41" s="18">
        <v>801.27</v>
      </c>
      <c r="L41" s="27"/>
      <c r="M41" s="27">
        <v>26935</v>
      </c>
    </row>
    <row r="42" spans="1:13" ht="15.6" customHeight="1" x14ac:dyDescent="0.3">
      <c r="A42" s="3" t="s">
        <v>203</v>
      </c>
      <c r="B42" s="3" t="s">
        <v>204</v>
      </c>
      <c r="C42" s="6"/>
      <c r="D42" s="27">
        <v>6923</v>
      </c>
      <c r="E42" s="27">
        <v>975</v>
      </c>
      <c r="F42" s="27"/>
      <c r="G42" s="28">
        <v>1050</v>
      </c>
      <c r="H42" s="27">
        <v>1056</v>
      </c>
      <c r="I42" s="18"/>
      <c r="J42" s="27">
        <v>1179</v>
      </c>
      <c r="K42" s="18">
        <v>26934.5</v>
      </c>
      <c r="L42" s="27"/>
      <c r="M42" s="27">
        <v>1095</v>
      </c>
    </row>
    <row r="43" spans="1:13" ht="15.6" customHeight="1" x14ac:dyDescent="0.3">
      <c r="A43" s="3" t="s">
        <v>19</v>
      </c>
      <c r="B43" s="3" t="s">
        <v>117</v>
      </c>
      <c r="C43" s="6"/>
      <c r="D43" s="27">
        <v>6000</v>
      </c>
      <c r="E43" s="27">
        <v>6046</v>
      </c>
      <c r="F43" s="27"/>
      <c r="G43" s="28">
        <v>6000</v>
      </c>
      <c r="H43" s="27">
        <v>5665</v>
      </c>
      <c r="I43" s="18"/>
      <c r="J43" s="27">
        <v>6000</v>
      </c>
      <c r="K43" s="18">
        <v>4014.62</v>
      </c>
      <c r="L43" s="27"/>
      <c r="M43" s="27">
        <v>6000</v>
      </c>
    </row>
    <row r="44" spans="1:13" ht="15.6" customHeight="1" x14ac:dyDescent="0.3">
      <c r="A44" s="3" t="s">
        <v>202</v>
      </c>
      <c r="B44" s="3" t="s">
        <v>229</v>
      </c>
      <c r="C44" s="6"/>
      <c r="D44" s="27">
        <v>0</v>
      </c>
      <c r="E44" s="27">
        <v>0</v>
      </c>
      <c r="F44" s="27"/>
      <c r="G44" s="28">
        <v>4600</v>
      </c>
      <c r="H44" s="27">
        <v>0</v>
      </c>
      <c r="I44" s="18"/>
      <c r="J44" s="27">
        <v>0</v>
      </c>
      <c r="K44" s="18">
        <v>4886.49</v>
      </c>
      <c r="L44" s="27"/>
      <c r="M44" s="27">
        <v>5585</v>
      </c>
    </row>
    <row r="45" spans="1:13" ht="15.6" customHeight="1" x14ac:dyDescent="0.3">
      <c r="A45" s="6"/>
      <c r="B45" s="5" t="s">
        <v>118</v>
      </c>
      <c r="C45" s="6"/>
      <c r="D45" s="30">
        <f>SUM(D38:D44)</f>
        <v>112826</v>
      </c>
      <c r="E45" s="30">
        <f>SUM(E38:E44)</f>
        <v>111659</v>
      </c>
      <c r="F45" s="30"/>
      <c r="G45" s="30">
        <f>SUM(G38:G44)</f>
        <v>114610</v>
      </c>
      <c r="H45" s="30">
        <f>SUM(H38:H44)</f>
        <v>117412</v>
      </c>
      <c r="I45" s="19"/>
      <c r="J45" s="30">
        <f>SUM(J38:J44)</f>
        <v>115913</v>
      </c>
      <c r="K45" s="30">
        <f>SUM(K38:K44)</f>
        <v>120683.01000000001</v>
      </c>
      <c r="L45" s="27"/>
      <c r="M45" s="30">
        <f>SUM(M38:M44)</f>
        <v>122835</v>
      </c>
    </row>
    <row r="46" spans="1:13" x14ac:dyDescent="0.3">
      <c r="A46" s="6"/>
      <c r="B46" s="6"/>
      <c r="C46" s="6"/>
      <c r="D46" s="27"/>
      <c r="E46" s="27"/>
      <c r="F46" s="27"/>
      <c r="G46" s="28"/>
      <c r="H46" s="27"/>
      <c r="I46" s="18"/>
      <c r="J46" s="27"/>
      <c r="K46" s="27"/>
      <c r="L46" s="27"/>
      <c r="M46" s="27"/>
    </row>
    <row r="47" spans="1:13" ht="15.6" customHeight="1" x14ac:dyDescent="0.3">
      <c r="A47" s="3" t="s">
        <v>20</v>
      </c>
      <c r="B47" s="3" t="s">
        <v>240</v>
      </c>
      <c r="C47" s="6"/>
      <c r="D47" s="27"/>
      <c r="E47" s="27">
        <v>26663</v>
      </c>
      <c r="F47" s="27"/>
      <c r="G47" s="28">
        <v>50000</v>
      </c>
      <c r="H47" s="27">
        <v>47917</v>
      </c>
      <c r="I47" s="18"/>
      <c r="J47" s="27">
        <v>51500</v>
      </c>
      <c r="K47" s="18">
        <v>51499.92</v>
      </c>
      <c r="L47" s="27"/>
      <c r="M47" s="27">
        <v>30500</v>
      </c>
    </row>
    <row r="48" spans="1:13" ht="15.6" customHeight="1" x14ac:dyDescent="0.3">
      <c r="A48" s="3"/>
      <c r="B48" s="3" t="s">
        <v>241</v>
      </c>
      <c r="C48" s="6"/>
      <c r="D48" s="27"/>
      <c r="E48" s="27"/>
      <c r="F48" s="27"/>
      <c r="G48" s="28"/>
      <c r="H48" s="27"/>
      <c r="I48" s="18"/>
      <c r="J48" s="27"/>
      <c r="K48" s="27">
        <v>0</v>
      </c>
      <c r="L48" s="27"/>
      <c r="M48" s="27">
        <v>21000</v>
      </c>
    </row>
    <row r="49" spans="1:13" ht="15.6" customHeight="1" x14ac:dyDescent="0.3">
      <c r="A49" s="3" t="s">
        <v>21</v>
      </c>
      <c r="B49" s="3" t="s">
        <v>242</v>
      </c>
      <c r="C49" s="6"/>
      <c r="D49" s="27"/>
      <c r="E49" s="27"/>
      <c r="F49" s="27"/>
      <c r="G49" s="28">
        <v>7474</v>
      </c>
      <c r="H49" s="27">
        <v>6378</v>
      </c>
      <c r="I49" s="18"/>
      <c r="J49" s="27">
        <v>7474</v>
      </c>
      <c r="K49" s="18">
        <v>7233.25</v>
      </c>
      <c r="L49" s="27"/>
      <c r="M49" s="27">
        <v>7474</v>
      </c>
    </row>
    <row r="50" spans="1:13" ht="15.6" customHeight="1" x14ac:dyDescent="0.3">
      <c r="A50" s="3" t="s">
        <v>22</v>
      </c>
      <c r="B50" s="3" t="s">
        <v>243</v>
      </c>
      <c r="C50" s="6"/>
      <c r="D50" s="27"/>
      <c r="E50" s="27"/>
      <c r="F50" s="27"/>
      <c r="G50" s="28">
        <v>1700</v>
      </c>
      <c r="H50" s="27">
        <v>1251</v>
      </c>
      <c r="I50" s="18"/>
      <c r="J50" s="27">
        <v>1700</v>
      </c>
      <c r="K50" s="18">
        <v>452.1</v>
      </c>
      <c r="L50" s="27"/>
      <c r="M50" s="27">
        <v>1700</v>
      </c>
    </row>
    <row r="51" spans="1:13" ht="15.6" customHeight="1" x14ac:dyDescent="0.3">
      <c r="A51" s="6"/>
      <c r="B51" s="3" t="s">
        <v>244</v>
      </c>
      <c r="C51" s="6"/>
      <c r="D51" s="27"/>
      <c r="E51" s="27"/>
      <c r="F51" s="27"/>
      <c r="G51" s="28"/>
      <c r="H51" s="27"/>
      <c r="I51" s="18"/>
      <c r="J51" s="27"/>
      <c r="K51" s="27">
        <v>0</v>
      </c>
      <c r="L51" s="27"/>
      <c r="M51" s="27">
        <v>0</v>
      </c>
    </row>
    <row r="52" spans="1:13" ht="15.6" customHeight="1" x14ac:dyDescent="0.3">
      <c r="A52" s="6"/>
      <c r="B52" s="3" t="s">
        <v>260</v>
      </c>
      <c r="C52" s="6"/>
      <c r="D52" s="27"/>
      <c r="E52" s="27"/>
      <c r="F52" s="27"/>
      <c r="G52" s="28"/>
      <c r="H52" s="27"/>
      <c r="I52" s="18"/>
      <c r="J52" s="27"/>
      <c r="K52" s="27">
        <v>0</v>
      </c>
      <c r="L52" s="27"/>
      <c r="M52" s="27">
        <v>0</v>
      </c>
    </row>
    <row r="53" spans="1:13" ht="15.6" customHeight="1" x14ac:dyDescent="0.3">
      <c r="A53" s="6"/>
      <c r="B53" s="9" t="s">
        <v>245</v>
      </c>
      <c r="C53" s="6"/>
      <c r="D53" s="27"/>
      <c r="E53" s="27"/>
      <c r="F53" s="27"/>
      <c r="G53" s="28"/>
      <c r="H53" s="27"/>
      <c r="I53" s="18"/>
      <c r="J53" s="27"/>
      <c r="K53" s="27">
        <v>0</v>
      </c>
      <c r="L53" s="27"/>
      <c r="M53" s="27">
        <v>3940</v>
      </c>
    </row>
    <row r="54" spans="1:13" ht="15.6" customHeight="1" x14ac:dyDescent="0.3">
      <c r="A54" s="6"/>
      <c r="B54" s="5" t="s">
        <v>205</v>
      </c>
      <c r="C54" s="6"/>
      <c r="D54" s="30">
        <f>SUM(D47:D50)</f>
        <v>0</v>
      </c>
      <c r="E54" s="30">
        <f>SUM(E47:E50)</f>
        <v>26663</v>
      </c>
      <c r="F54" s="30"/>
      <c r="G54" s="30">
        <f>SUM(G47:G50)</f>
        <v>59174</v>
      </c>
      <c r="H54" s="30">
        <f>SUM(H47:H50)</f>
        <v>55546</v>
      </c>
      <c r="I54" s="19"/>
      <c r="J54" s="30">
        <f>SUM(J47:J50)</f>
        <v>60674</v>
      </c>
      <c r="K54" s="30">
        <f>SUM(K47:K53)</f>
        <v>59185.27</v>
      </c>
      <c r="L54" s="27"/>
      <c r="M54" s="30">
        <f>SUM(M47:M53)</f>
        <v>64614</v>
      </c>
    </row>
    <row r="55" spans="1:13" x14ac:dyDescent="0.3">
      <c r="A55" s="6"/>
      <c r="B55" s="6"/>
      <c r="C55" s="6"/>
      <c r="D55" s="27"/>
      <c r="E55" s="27"/>
      <c r="F55" s="27"/>
      <c r="G55" s="28"/>
      <c r="H55" s="27"/>
      <c r="I55" s="18"/>
      <c r="J55" s="27"/>
      <c r="K55" s="27"/>
      <c r="L55" s="27"/>
      <c r="M55" s="27"/>
    </row>
    <row r="56" spans="1:13" ht="15.6" customHeight="1" x14ac:dyDescent="0.3">
      <c r="A56" s="3" t="s">
        <v>23</v>
      </c>
      <c r="B56" s="3" t="s">
        <v>206</v>
      </c>
      <c r="C56" s="6"/>
      <c r="D56" s="27">
        <v>31000</v>
      </c>
      <c r="E56" s="27">
        <v>31000</v>
      </c>
      <c r="F56" s="27"/>
      <c r="G56" s="28">
        <v>31000</v>
      </c>
      <c r="H56" s="27">
        <v>31000</v>
      </c>
      <c r="I56" s="18"/>
      <c r="J56" s="18">
        <v>31930</v>
      </c>
      <c r="K56" s="18">
        <v>31930.080000000002</v>
      </c>
      <c r="L56" s="27"/>
      <c r="M56" s="27">
        <v>31930</v>
      </c>
    </row>
    <row r="57" spans="1:13" ht="15.6" customHeight="1" x14ac:dyDescent="0.3">
      <c r="A57" s="3" t="s">
        <v>24</v>
      </c>
      <c r="B57" s="3" t="s">
        <v>119</v>
      </c>
      <c r="C57" s="6"/>
      <c r="D57" s="27">
        <v>0</v>
      </c>
      <c r="E57" s="27">
        <v>0</v>
      </c>
      <c r="F57" s="27"/>
      <c r="G57" s="28">
        <v>5000</v>
      </c>
      <c r="H57" s="27">
        <v>5236</v>
      </c>
      <c r="I57" s="18"/>
      <c r="J57" s="27">
        <v>5000</v>
      </c>
      <c r="K57" s="18">
        <v>4574.8</v>
      </c>
      <c r="L57" s="27"/>
      <c r="M57" s="27">
        <v>5000</v>
      </c>
    </row>
    <row r="58" spans="1:13" ht="15.6" customHeight="1" x14ac:dyDescent="0.3">
      <c r="A58" s="3" t="s">
        <v>25</v>
      </c>
      <c r="B58" s="3" t="s">
        <v>207</v>
      </c>
      <c r="C58" s="6"/>
      <c r="D58" s="27">
        <v>19000</v>
      </c>
      <c r="E58" s="27">
        <v>19666</v>
      </c>
      <c r="F58" s="27"/>
      <c r="G58" s="28">
        <v>21000</v>
      </c>
      <c r="H58" s="27">
        <v>19785</v>
      </c>
      <c r="I58" s="18"/>
      <c r="J58" s="27">
        <v>21630</v>
      </c>
      <c r="K58" s="18">
        <v>13313.86</v>
      </c>
      <c r="L58" s="27"/>
      <c r="M58" s="27">
        <v>15600</v>
      </c>
    </row>
    <row r="59" spans="1:13" ht="15.6" customHeight="1" x14ac:dyDescent="0.3">
      <c r="A59" s="3" t="s">
        <v>26</v>
      </c>
      <c r="B59" s="3" t="s">
        <v>198</v>
      </c>
      <c r="C59" s="6"/>
      <c r="D59" s="27">
        <v>1200</v>
      </c>
      <c r="E59" s="27">
        <v>-5</v>
      </c>
      <c r="F59" s="27"/>
      <c r="G59" s="28">
        <v>1200</v>
      </c>
      <c r="H59" s="27">
        <v>16</v>
      </c>
      <c r="I59" s="18"/>
      <c r="J59" s="27">
        <v>1200</v>
      </c>
      <c r="K59" s="18">
        <v>-1446.69</v>
      </c>
      <c r="L59" s="27"/>
      <c r="M59" s="27">
        <v>1200</v>
      </c>
    </row>
    <row r="60" spans="1:13" ht="15.6" customHeight="1" x14ac:dyDescent="0.3">
      <c r="A60" s="3" t="s">
        <v>27</v>
      </c>
      <c r="B60" s="3" t="s">
        <v>120</v>
      </c>
      <c r="C60" s="6"/>
      <c r="D60" s="27">
        <v>18000</v>
      </c>
      <c r="E60" s="27">
        <v>10111</v>
      </c>
      <c r="F60" s="27"/>
      <c r="G60" s="28">
        <v>18000</v>
      </c>
      <c r="H60" s="27">
        <v>11745</v>
      </c>
      <c r="I60" s="18"/>
      <c r="J60" s="27">
        <v>18000</v>
      </c>
      <c r="K60" s="18">
        <v>12086.54</v>
      </c>
      <c r="L60" s="27"/>
      <c r="M60" s="27">
        <v>7819</v>
      </c>
    </row>
    <row r="61" spans="1:13" ht="15.6" customHeight="1" x14ac:dyDescent="0.3">
      <c r="A61" s="3" t="s">
        <v>214</v>
      </c>
      <c r="B61" s="3" t="s">
        <v>215</v>
      </c>
      <c r="C61" s="6"/>
      <c r="D61" s="27"/>
      <c r="E61" s="27"/>
      <c r="F61" s="27"/>
      <c r="G61" s="28"/>
      <c r="H61" s="27"/>
      <c r="I61" s="18"/>
      <c r="J61" s="27">
        <v>0</v>
      </c>
      <c r="K61" s="18">
        <v>0</v>
      </c>
      <c r="L61" s="27"/>
      <c r="M61" s="27">
        <v>155</v>
      </c>
    </row>
    <row r="62" spans="1:13" ht="15.6" customHeight="1" x14ac:dyDescent="0.3">
      <c r="A62" s="6"/>
      <c r="B62" s="5" t="s">
        <v>121</v>
      </c>
      <c r="C62" s="6"/>
      <c r="D62" s="30">
        <f>SUM(D56:D61)</f>
        <v>69200</v>
      </c>
      <c r="E62" s="30">
        <f>SUM(E56:E61)</f>
        <v>60772</v>
      </c>
      <c r="F62" s="30"/>
      <c r="G62" s="30">
        <f>SUM(G56:G61)</f>
        <v>76200</v>
      </c>
      <c r="H62" s="30">
        <f>SUM(H56:H61)</f>
        <v>67782</v>
      </c>
      <c r="I62" s="19"/>
      <c r="J62" s="30">
        <f>SUM(J56:J61)</f>
        <v>77760</v>
      </c>
      <c r="K62" s="30">
        <f>SUM(K56:K61)</f>
        <v>60458.590000000004</v>
      </c>
      <c r="L62" s="27"/>
      <c r="M62" s="30">
        <f>SUM(M56:M61)</f>
        <v>61704</v>
      </c>
    </row>
    <row r="63" spans="1:13" x14ac:dyDescent="0.3">
      <c r="A63" s="6"/>
      <c r="B63" s="6"/>
      <c r="C63" s="6"/>
      <c r="D63" s="27"/>
      <c r="E63" s="27"/>
      <c r="F63" s="27"/>
      <c r="G63" s="28"/>
      <c r="H63" s="27"/>
      <c r="I63" s="18"/>
      <c r="J63" s="27"/>
      <c r="K63" s="27"/>
      <c r="L63" s="27"/>
      <c r="M63" s="27"/>
    </row>
    <row r="64" spans="1:13" ht="15.6" customHeight="1" x14ac:dyDescent="0.3">
      <c r="A64" s="3" t="s">
        <v>28</v>
      </c>
      <c r="B64" s="3" t="s">
        <v>122</v>
      </c>
      <c r="C64" s="6"/>
      <c r="D64" s="27">
        <v>2500</v>
      </c>
      <c r="E64" s="27">
        <v>3528</v>
      </c>
      <c r="F64" s="27"/>
      <c r="G64" s="28">
        <v>4000</v>
      </c>
      <c r="H64" s="27">
        <v>4203</v>
      </c>
      <c r="I64" s="18"/>
      <c r="J64" s="27">
        <v>4000</v>
      </c>
      <c r="K64" s="18">
        <v>4956.95</v>
      </c>
      <c r="L64" s="27"/>
      <c r="M64" s="27">
        <v>3600</v>
      </c>
    </row>
    <row r="65" spans="1:13" ht="15.6" customHeight="1" x14ac:dyDescent="0.3">
      <c r="A65" s="3" t="s">
        <v>29</v>
      </c>
      <c r="B65" s="3" t="s">
        <v>123</v>
      </c>
      <c r="C65" s="6"/>
      <c r="D65" s="27">
        <v>1000</v>
      </c>
      <c r="E65" s="27">
        <v>1257</v>
      </c>
      <c r="F65" s="27"/>
      <c r="G65" s="28">
        <v>1500</v>
      </c>
      <c r="H65" s="27">
        <v>1270</v>
      </c>
      <c r="I65" s="18"/>
      <c r="J65" s="27">
        <v>1500</v>
      </c>
      <c r="K65" s="18">
        <v>1949.56</v>
      </c>
      <c r="L65" s="27"/>
      <c r="M65" s="27">
        <v>1350</v>
      </c>
    </row>
    <row r="66" spans="1:13" ht="16.2" customHeight="1" x14ac:dyDescent="0.3">
      <c r="A66" s="3" t="s">
        <v>30</v>
      </c>
      <c r="B66" s="3" t="s">
        <v>124</v>
      </c>
      <c r="C66" s="6"/>
      <c r="D66" s="27">
        <v>25</v>
      </c>
      <c r="E66" s="27">
        <v>0</v>
      </c>
      <c r="F66" s="27"/>
      <c r="G66" s="28">
        <v>0</v>
      </c>
      <c r="H66" s="27">
        <v>0</v>
      </c>
      <c r="I66" s="18"/>
      <c r="J66" s="27">
        <v>0</v>
      </c>
      <c r="K66" s="18">
        <v>0</v>
      </c>
      <c r="L66" s="27"/>
      <c r="M66" s="27">
        <v>0</v>
      </c>
    </row>
    <row r="67" spans="1:13" ht="16.2" customHeight="1" x14ac:dyDescent="0.3">
      <c r="A67" s="3" t="s">
        <v>31</v>
      </c>
      <c r="B67" s="3" t="s">
        <v>125</v>
      </c>
      <c r="C67" s="6"/>
      <c r="D67" s="27">
        <v>3600</v>
      </c>
      <c r="E67" s="27">
        <v>5439</v>
      </c>
      <c r="F67" s="27"/>
      <c r="G67" s="28">
        <v>6000</v>
      </c>
      <c r="H67" s="27">
        <v>6075</v>
      </c>
      <c r="I67" s="18"/>
      <c r="J67" s="27">
        <v>6000</v>
      </c>
      <c r="K67" s="18">
        <v>3481.58</v>
      </c>
      <c r="L67" s="27"/>
      <c r="M67" s="27">
        <v>5400</v>
      </c>
    </row>
    <row r="68" spans="1:13" ht="15.6" customHeight="1" x14ac:dyDescent="0.3">
      <c r="A68" s="3" t="s">
        <v>32</v>
      </c>
      <c r="B68" s="3" t="s">
        <v>126</v>
      </c>
      <c r="C68" s="6"/>
      <c r="D68" s="27">
        <v>3000</v>
      </c>
      <c r="E68" s="27">
        <v>731</v>
      </c>
      <c r="F68" s="27"/>
      <c r="G68" s="28">
        <v>3000</v>
      </c>
      <c r="H68" s="27">
        <v>0</v>
      </c>
      <c r="I68" s="18"/>
      <c r="J68" s="27">
        <v>500</v>
      </c>
      <c r="K68" s="18">
        <v>0</v>
      </c>
      <c r="L68" s="27"/>
      <c r="M68" s="27">
        <v>450</v>
      </c>
    </row>
    <row r="69" spans="1:13" ht="15.6" customHeight="1" x14ac:dyDescent="0.3">
      <c r="A69" s="6"/>
      <c r="B69" s="5" t="s">
        <v>127</v>
      </c>
      <c r="C69" s="6"/>
      <c r="D69" s="30">
        <f>SUM(D64:D68)</f>
        <v>10125</v>
      </c>
      <c r="E69" s="30">
        <f>SUM(E64:E68)</f>
        <v>10955</v>
      </c>
      <c r="F69" s="30"/>
      <c r="G69" s="30">
        <f>SUM(G64:G68)</f>
        <v>14500</v>
      </c>
      <c r="H69" s="30">
        <f>SUM(H64:H68)</f>
        <v>11548</v>
      </c>
      <c r="I69" s="19"/>
      <c r="J69" s="30">
        <f>SUM(J64:J68)</f>
        <v>12000</v>
      </c>
      <c r="K69" s="30">
        <f>SUM(K64:K68)</f>
        <v>10388.09</v>
      </c>
      <c r="L69" s="27"/>
      <c r="M69" s="30">
        <f>SUM(M64:M68)</f>
        <v>10800</v>
      </c>
    </row>
    <row r="70" spans="1:13" x14ac:dyDescent="0.3">
      <c r="A70" s="6"/>
      <c r="B70" s="6"/>
      <c r="C70" s="6"/>
      <c r="D70" s="27"/>
      <c r="E70" s="27"/>
      <c r="F70" s="27"/>
      <c r="G70" s="28"/>
      <c r="H70" s="27"/>
      <c r="I70" s="18"/>
      <c r="J70" s="27"/>
      <c r="K70" s="27"/>
      <c r="L70" s="27"/>
      <c r="M70" s="27"/>
    </row>
    <row r="71" spans="1:13" ht="15.6" customHeight="1" x14ac:dyDescent="0.3">
      <c r="A71" s="3" t="s">
        <v>33</v>
      </c>
      <c r="B71" s="3" t="s">
        <v>128</v>
      </c>
      <c r="C71" s="6"/>
      <c r="D71" s="27">
        <v>100</v>
      </c>
      <c r="E71" s="27">
        <v>0</v>
      </c>
      <c r="F71" s="27"/>
      <c r="G71" s="28">
        <v>300</v>
      </c>
      <c r="H71" s="27">
        <v>0</v>
      </c>
      <c r="I71" s="18"/>
      <c r="J71" s="27">
        <v>100</v>
      </c>
      <c r="K71" s="18">
        <v>0</v>
      </c>
      <c r="L71" s="27"/>
      <c r="M71" s="27">
        <v>90</v>
      </c>
    </row>
    <row r="72" spans="1:13" ht="15.6" customHeight="1" x14ac:dyDescent="0.3">
      <c r="A72" s="3" t="s">
        <v>34</v>
      </c>
      <c r="B72" s="3" t="s">
        <v>208</v>
      </c>
      <c r="C72" s="6"/>
      <c r="D72" s="27">
        <v>300</v>
      </c>
      <c r="E72" s="27">
        <v>272</v>
      </c>
      <c r="F72" s="27"/>
      <c r="G72" s="28">
        <v>300</v>
      </c>
      <c r="H72" s="27">
        <v>98</v>
      </c>
      <c r="I72" s="18"/>
      <c r="J72" s="27">
        <v>100</v>
      </c>
      <c r="K72" s="18">
        <v>120</v>
      </c>
      <c r="L72" s="27"/>
      <c r="M72" s="27">
        <v>90</v>
      </c>
    </row>
    <row r="73" spans="1:13" ht="15.6" customHeight="1" x14ac:dyDescent="0.3">
      <c r="A73" s="3" t="s">
        <v>35</v>
      </c>
      <c r="B73" s="3" t="s">
        <v>129</v>
      </c>
      <c r="C73" s="6"/>
      <c r="D73" s="27">
        <v>100</v>
      </c>
      <c r="E73" s="27">
        <v>325</v>
      </c>
      <c r="F73" s="27"/>
      <c r="G73" s="28">
        <v>500</v>
      </c>
      <c r="H73" s="27">
        <v>40</v>
      </c>
      <c r="I73" s="18"/>
      <c r="J73" s="27">
        <v>500</v>
      </c>
      <c r="K73" s="18">
        <v>0</v>
      </c>
      <c r="L73" s="27"/>
      <c r="M73" s="27">
        <v>450</v>
      </c>
    </row>
    <row r="74" spans="1:13" ht="15.6" customHeight="1" x14ac:dyDescent="0.3">
      <c r="A74" s="6"/>
      <c r="B74" s="5" t="s">
        <v>130</v>
      </c>
      <c r="C74" s="6"/>
      <c r="D74" s="30">
        <f>SUM(D71:D73)</f>
        <v>500</v>
      </c>
      <c r="E74" s="30">
        <f>SUM(E71:E73)</f>
        <v>597</v>
      </c>
      <c r="F74" s="30"/>
      <c r="G74" s="30">
        <f>SUM(G71:G73)</f>
        <v>1100</v>
      </c>
      <c r="H74" s="30">
        <f>SUM(H71:H73)</f>
        <v>138</v>
      </c>
      <c r="I74" s="19"/>
      <c r="J74" s="30">
        <f>SUM(J71:J73)</f>
        <v>700</v>
      </c>
      <c r="K74" s="30">
        <f>SUM(K71:K73)</f>
        <v>120</v>
      </c>
      <c r="L74" s="27"/>
      <c r="M74" s="30">
        <f>SUM(M71:M73)</f>
        <v>630</v>
      </c>
    </row>
    <row r="75" spans="1:13" x14ac:dyDescent="0.3">
      <c r="A75" s="6"/>
      <c r="B75" s="6"/>
      <c r="C75" s="6"/>
      <c r="D75" s="27"/>
      <c r="E75" s="27"/>
      <c r="F75" s="27"/>
      <c r="G75" s="28"/>
      <c r="H75" s="30"/>
      <c r="I75" s="19"/>
      <c r="J75" s="30"/>
      <c r="K75" s="27"/>
      <c r="L75" s="27"/>
      <c r="M75" s="27"/>
    </row>
    <row r="76" spans="1:13" ht="15.6" customHeight="1" x14ac:dyDescent="0.3">
      <c r="A76" s="6"/>
      <c r="B76" s="5" t="s">
        <v>131</v>
      </c>
      <c r="C76" s="6"/>
      <c r="D76" s="30">
        <f>SUM((D62+D69+D74))</f>
        <v>79825</v>
      </c>
      <c r="E76" s="30">
        <f>SUM((E62+E69+E74))</f>
        <v>72324</v>
      </c>
      <c r="F76" s="30"/>
      <c r="G76" s="30">
        <f>SUM((G62+G69+G74))</f>
        <v>91800</v>
      </c>
      <c r="H76" s="30">
        <f>SUM((H62+H69+H74))</f>
        <v>79468</v>
      </c>
      <c r="I76" s="19"/>
      <c r="J76" s="30">
        <f>SUM((J62+J69+J74))</f>
        <v>90460</v>
      </c>
      <c r="K76" s="30">
        <f>SUM((K62+K69+K74))</f>
        <v>70966.680000000008</v>
      </c>
      <c r="L76" s="27"/>
      <c r="M76" s="19">
        <f>M62+M69+M74</f>
        <v>73134</v>
      </c>
    </row>
    <row r="77" spans="1:13" x14ac:dyDescent="0.3">
      <c r="A77" s="6"/>
      <c r="B77" s="6"/>
      <c r="C77" s="6"/>
      <c r="D77" s="27"/>
      <c r="E77" s="27"/>
      <c r="F77" s="27"/>
      <c r="G77" s="28"/>
      <c r="H77" s="27"/>
      <c r="I77" s="18"/>
      <c r="J77" s="27"/>
      <c r="K77" s="27"/>
      <c r="L77" s="27"/>
      <c r="M77" s="27"/>
    </row>
    <row r="78" spans="1:13" ht="15.6" customHeight="1" x14ac:dyDescent="0.3">
      <c r="A78" s="3" t="s">
        <v>36</v>
      </c>
      <c r="B78" s="3" t="s">
        <v>209</v>
      </c>
      <c r="C78" s="6"/>
      <c r="D78" s="27">
        <v>24480</v>
      </c>
      <c r="E78" s="27">
        <v>24630</v>
      </c>
      <c r="F78" s="27"/>
      <c r="G78" s="28">
        <v>24970</v>
      </c>
      <c r="H78" s="27">
        <v>24970</v>
      </c>
      <c r="I78" s="18"/>
      <c r="J78" s="18">
        <v>25719</v>
      </c>
      <c r="K78" s="18">
        <v>25719.119999999999</v>
      </c>
      <c r="L78" s="27"/>
      <c r="M78" s="27">
        <v>25719</v>
      </c>
    </row>
    <row r="79" spans="1:13" ht="15.6" customHeight="1" x14ac:dyDescent="0.3">
      <c r="A79" s="3" t="s">
        <v>37</v>
      </c>
      <c r="B79" s="3" t="s">
        <v>132</v>
      </c>
      <c r="C79" s="6"/>
      <c r="D79" s="27">
        <v>350</v>
      </c>
      <c r="E79" s="27">
        <v>100</v>
      </c>
      <c r="F79" s="27"/>
      <c r="G79" s="28">
        <v>350</v>
      </c>
      <c r="H79" s="27">
        <v>425</v>
      </c>
      <c r="I79" s="18"/>
      <c r="J79" s="18">
        <v>350</v>
      </c>
      <c r="K79" s="18">
        <v>0</v>
      </c>
      <c r="L79" s="27"/>
      <c r="M79" s="27">
        <v>200</v>
      </c>
    </row>
    <row r="80" spans="1:13" ht="15.6" customHeight="1" x14ac:dyDescent="0.3">
      <c r="A80" s="3" t="s">
        <v>38</v>
      </c>
      <c r="B80" s="3" t="s">
        <v>133</v>
      </c>
      <c r="C80" s="6"/>
      <c r="D80" s="27">
        <v>1384</v>
      </c>
      <c r="E80" s="27">
        <v>1384</v>
      </c>
      <c r="F80" s="27"/>
      <c r="G80" s="28">
        <v>1384</v>
      </c>
      <c r="H80" s="27">
        <v>1384</v>
      </c>
      <c r="I80" s="18"/>
      <c r="J80" s="18">
        <v>1384</v>
      </c>
      <c r="K80" s="18">
        <v>1076.46</v>
      </c>
      <c r="L80" s="27"/>
      <c r="M80" s="27">
        <v>1384</v>
      </c>
    </row>
    <row r="81" spans="1:13" ht="15.6" customHeight="1" x14ac:dyDescent="0.3">
      <c r="A81" s="3" t="s">
        <v>39</v>
      </c>
      <c r="B81" s="3" t="s">
        <v>134</v>
      </c>
      <c r="C81" s="6"/>
      <c r="D81" s="27">
        <v>1000</v>
      </c>
      <c r="E81" s="27">
        <v>555</v>
      </c>
      <c r="F81" s="27"/>
      <c r="G81" s="28">
        <v>1000</v>
      </c>
      <c r="H81" s="27">
        <v>1461</v>
      </c>
      <c r="I81" s="18"/>
      <c r="J81" s="18">
        <v>1000</v>
      </c>
      <c r="K81" s="18">
        <v>999.99</v>
      </c>
      <c r="L81" s="27"/>
      <c r="M81" s="27">
        <v>500</v>
      </c>
    </row>
    <row r="82" spans="1:13" ht="15.6" customHeight="1" x14ac:dyDescent="0.3">
      <c r="A82" s="3" t="s">
        <v>40</v>
      </c>
      <c r="B82" s="3" t="s">
        <v>135</v>
      </c>
      <c r="C82" s="6"/>
      <c r="D82" s="27">
        <v>0</v>
      </c>
      <c r="E82" s="27">
        <v>0</v>
      </c>
      <c r="F82" s="27"/>
      <c r="G82" s="28">
        <v>0</v>
      </c>
      <c r="H82" s="27">
        <v>0</v>
      </c>
      <c r="I82" s="18"/>
      <c r="J82" s="18">
        <v>0</v>
      </c>
      <c r="K82" s="18">
        <v>0</v>
      </c>
      <c r="L82" s="27"/>
      <c r="M82" s="27">
        <v>0</v>
      </c>
    </row>
    <row r="83" spans="1:13" ht="15.6" customHeight="1" x14ac:dyDescent="0.3">
      <c r="A83" s="6"/>
      <c r="B83" s="5" t="s">
        <v>136</v>
      </c>
      <c r="C83" s="6"/>
      <c r="D83" s="30">
        <f>SUM(D78:D82)</f>
        <v>27214</v>
      </c>
      <c r="E83" s="30">
        <f>SUM(E78:E82)</f>
        <v>26669</v>
      </c>
      <c r="F83" s="30"/>
      <c r="G83" s="30">
        <f>SUM(G78:G82)</f>
        <v>27704</v>
      </c>
      <c r="H83" s="30">
        <f>SUM(H78:H82)</f>
        <v>28240</v>
      </c>
      <c r="I83" s="19"/>
      <c r="J83" s="30">
        <f>SUM(J78:J82)</f>
        <v>28453</v>
      </c>
      <c r="K83" s="30">
        <f>SUM(K78:K82)</f>
        <v>27795.57</v>
      </c>
      <c r="L83" s="27"/>
      <c r="M83" s="30">
        <f>SUM(M78:M82)</f>
        <v>27803</v>
      </c>
    </row>
    <row r="84" spans="1:13" x14ac:dyDescent="0.3">
      <c r="A84" s="6"/>
      <c r="B84" s="6"/>
      <c r="C84" s="6"/>
      <c r="D84" s="27"/>
      <c r="E84" s="27"/>
      <c r="F84" s="27"/>
      <c r="G84" s="28"/>
      <c r="H84" s="27"/>
      <c r="I84" s="18"/>
      <c r="J84" s="27"/>
      <c r="K84" s="27"/>
      <c r="L84" s="27"/>
      <c r="M84" s="27"/>
    </row>
    <row r="85" spans="1:13" ht="16.2" customHeight="1" x14ac:dyDescent="0.3">
      <c r="A85" s="3" t="s">
        <v>41</v>
      </c>
      <c r="B85" s="3" t="s">
        <v>137</v>
      </c>
      <c r="C85" s="6"/>
      <c r="D85" s="27">
        <v>4200</v>
      </c>
      <c r="E85" s="27">
        <f>6328+1</f>
        <v>6329</v>
      </c>
      <c r="F85" s="27"/>
      <c r="G85" s="28">
        <v>5700</v>
      </c>
      <c r="H85" s="27">
        <v>5287</v>
      </c>
      <c r="I85" s="18"/>
      <c r="J85" s="18">
        <v>7300</v>
      </c>
      <c r="K85" s="18">
        <v>5790</v>
      </c>
      <c r="L85" s="27"/>
      <c r="M85" s="27">
        <v>6300</v>
      </c>
    </row>
    <row r="86" spans="1:13" ht="15.6" customHeight="1" x14ac:dyDescent="0.3">
      <c r="A86" s="3" t="s">
        <v>42</v>
      </c>
      <c r="B86" s="3" t="s">
        <v>210</v>
      </c>
      <c r="C86" s="6"/>
      <c r="D86" s="27">
        <v>650</v>
      </c>
      <c r="E86" s="27">
        <v>40</v>
      </c>
      <c r="F86" s="27"/>
      <c r="G86" s="28">
        <v>650</v>
      </c>
      <c r="H86" s="27">
        <v>150</v>
      </c>
      <c r="I86" s="18"/>
      <c r="J86" s="18">
        <v>500</v>
      </c>
      <c r="K86" s="18">
        <v>575</v>
      </c>
      <c r="L86" s="27"/>
      <c r="M86" s="27">
        <v>400</v>
      </c>
    </row>
    <row r="87" spans="1:13" ht="15.6" customHeight="1" x14ac:dyDescent="0.3">
      <c r="A87" s="3" t="s">
        <v>43</v>
      </c>
      <c r="B87" s="3" t="s">
        <v>138</v>
      </c>
      <c r="C87" s="6"/>
      <c r="D87" s="27">
        <v>1000</v>
      </c>
      <c r="E87" s="27">
        <v>0</v>
      </c>
      <c r="F87" s="27"/>
      <c r="G87" s="28">
        <v>1000</v>
      </c>
      <c r="H87" s="27">
        <v>1285</v>
      </c>
      <c r="I87" s="18"/>
      <c r="J87" s="18">
        <v>1200</v>
      </c>
      <c r="K87" s="18">
        <v>975</v>
      </c>
      <c r="L87" s="27"/>
      <c r="M87" s="27">
        <v>1200</v>
      </c>
    </row>
    <row r="88" spans="1:13" ht="15.6" customHeight="1" x14ac:dyDescent="0.3">
      <c r="A88" s="3" t="s">
        <v>44</v>
      </c>
      <c r="B88" s="3" t="s">
        <v>139</v>
      </c>
      <c r="C88" s="6"/>
      <c r="D88" s="27">
        <v>425</v>
      </c>
      <c r="E88" s="27">
        <v>595</v>
      </c>
      <c r="F88" s="27"/>
      <c r="G88" s="28">
        <v>900</v>
      </c>
      <c r="H88" s="27">
        <v>800</v>
      </c>
      <c r="I88" s="18"/>
      <c r="J88" s="18">
        <v>700</v>
      </c>
      <c r="K88" s="18">
        <v>360</v>
      </c>
      <c r="L88" s="27"/>
      <c r="M88" s="27">
        <v>500</v>
      </c>
    </row>
    <row r="89" spans="1:13" ht="15.6" customHeight="1" x14ac:dyDescent="0.3">
      <c r="A89" s="3" t="s">
        <v>45</v>
      </c>
      <c r="B89" s="3" t="s">
        <v>140</v>
      </c>
      <c r="C89" s="6"/>
      <c r="D89" s="27">
        <v>200</v>
      </c>
      <c r="E89" s="27">
        <v>1191</v>
      </c>
      <c r="F89" s="27"/>
      <c r="G89" s="28">
        <v>400</v>
      </c>
      <c r="H89" s="27">
        <v>42</v>
      </c>
      <c r="I89" s="18"/>
      <c r="J89" s="18">
        <v>100</v>
      </c>
      <c r="K89" s="18">
        <v>470.79</v>
      </c>
      <c r="L89" s="27"/>
      <c r="M89" s="27">
        <v>100</v>
      </c>
    </row>
    <row r="90" spans="1:13" ht="15.6" customHeight="1" x14ac:dyDescent="0.3">
      <c r="A90" s="3" t="s">
        <v>46</v>
      </c>
      <c r="B90" s="3" t="s">
        <v>141</v>
      </c>
      <c r="C90" s="6"/>
      <c r="D90" s="27">
        <v>50</v>
      </c>
      <c r="E90" s="27">
        <v>0</v>
      </c>
      <c r="F90" s="27"/>
      <c r="G90" s="28">
        <v>50</v>
      </c>
      <c r="H90" s="27">
        <v>0</v>
      </c>
      <c r="I90" s="18"/>
      <c r="J90" s="18">
        <v>50</v>
      </c>
      <c r="K90" s="18">
        <v>0</v>
      </c>
      <c r="L90" s="27"/>
      <c r="M90" s="27">
        <v>50</v>
      </c>
    </row>
    <row r="91" spans="1:13" ht="15.6" customHeight="1" x14ac:dyDescent="0.3">
      <c r="A91" s="3" t="s">
        <v>47</v>
      </c>
      <c r="B91" s="3" t="s">
        <v>142</v>
      </c>
      <c r="C91" s="6"/>
      <c r="D91" s="27">
        <v>125</v>
      </c>
      <c r="E91" s="27">
        <v>62</v>
      </c>
      <c r="F91" s="27"/>
      <c r="G91" s="28">
        <v>125</v>
      </c>
      <c r="H91" s="27">
        <v>0</v>
      </c>
      <c r="I91" s="18"/>
      <c r="J91" s="18">
        <v>50</v>
      </c>
      <c r="K91" s="18">
        <v>0</v>
      </c>
      <c r="L91" s="27"/>
      <c r="M91" s="27">
        <v>0</v>
      </c>
    </row>
    <row r="92" spans="1:13" ht="15.6" customHeight="1" x14ac:dyDescent="0.3">
      <c r="A92" s="6"/>
      <c r="B92" s="5" t="s">
        <v>143</v>
      </c>
      <c r="C92" s="6"/>
      <c r="D92" s="30">
        <f>SUM(D85:D91)</f>
        <v>6650</v>
      </c>
      <c r="E92" s="30">
        <f>SUM(E85:E91)</f>
        <v>8217</v>
      </c>
      <c r="F92" s="30"/>
      <c r="G92" s="30">
        <f>SUM(G85:G91)</f>
        <v>8825</v>
      </c>
      <c r="H92" s="30">
        <f>SUM(H85:H91)</f>
        <v>7564</v>
      </c>
      <c r="I92" s="19"/>
      <c r="J92" s="30">
        <f>SUM(J85:J91)</f>
        <v>9900</v>
      </c>
      <c r="K92" s="30">
        <f>SUM(K85:K91)</f>
        <v>8170.79</v>
      </c>
      <c r="L92" s="27"/>
      <c r="M92" s="30">
        <f>SUM(M85:M91)</f>
        <v>8550</v>
      </c>
    </row>
    <row r="93" spans="1:13" x14ac:dyDescent="0.3">
      <c r="A93" s="6"/>
      <c r="B93" s="6"/>
      <c r="C93" s="6"/>
      <c r="D93" s="27"/>
      <c r="E93" s="27"/>
      <c r="F93" s="27"/>
      <c r="G93" s="28"/>
      <c r="H93" s="30"/>
      <c r="I93" s="19"/>
      <c r="J93" s="30"/>
      <c r="K93" s="30"/>
      <c r="L93" s="27"/>
      <c r="M93" s="27"/>
    </row>
    <row r="94" spans="1:13" ht="15.6" customHeight="1" x14ac:dyDescent="0.3">
      <c r="A94" s="6"/>
      <c r="B94" s="5" t="s">
        <v>144</v>
      </c>
      <c r="C94" s="6"/>
      <c r="D94" s="30">
        <f>+D83+D92</f>
        <v>33864</v>
      </c>
      <c r="E94" s="30">
        <f>+E83+E92</f>
        <v>34886</v>
      </c>
      <c r="F94" s="30"/>
      <c r="G94" s="30">
        <f>+G83+G92</f>
        <v>36529</v>
      </c>
      <c r="H94" s="30">
        <f>+H83+H92</f>
        <v>35804</v>
      </c>
      <c r="I94" s="19"/>
      <c r="J94" s="30">
        <f>+J83+J92</f>
        <v>38353</v>
      </c>
      <c r="K94" s="30">
        <f>+K83+K92</f>
        <v>35966.36</v>
      </c>
      <c r="L94" s="27"/>
      <c r="M94" s="30">
        <f>+M83+M92</f>
        <v>36353</v>
      </c>
    </row>
    <row r="95" spans="1:13" x14ac:dyDescent="0.3">
      <c r="A95" s="6"/>
      <c r="B95" s="6"/>
      <c r="C95" s="6"/>
      <c r="D95" s="27"/>
      <c r="E95" s="27"/>
      <c r="F95" s="27"/>
      <c r="G95" s="28"/>
      <c r="H95" s="27"/>
      <c r="I95" s="18"/>
      <c r="J95" s="27"/>
      <c r="K95" s="27"/>
      <c r="L95" s="27"/>
      <c r="M95" s="27"/>
    </row>
    <row r="96" spans="1:13" ht="15.6" customHeight="1" x14ac:dyDescent="0.3">
      <c r="A96" s="3" t="s">
        <v>48</v>
      </c>
      <c r="B96" s="3" t="s">
        <v>211</v>
      </c>
      <c r="C96" s="6"/>
      <c r="D96" s="27">
        <v>750</v>
      </c>
      <c r="E96" s="27">
        <v>511</v>
      </c>
      <c r="F96" s="27"/>
      <c r="G96" s="28">
        <v>750</v>
      </c>
      <c r="H96" s="27">
        <v>633</v>
      </c>
      <c r="I96" s="18"/>
      <c r="J96" s="18">
        <v>1500</v>
      </c>
      <c r="K96" s="18">
        <v>585</v>
      </c>
      <c r="L96" s="27"/>
      <c r="M96" s="27">
        <v>650</v>
      </c>
    </row>
    <row r="97" spans="1:13" ht="15.6" customHeight="1" x14ac:dyDescent="0.3">
      <c r="A97" s="3"/>
      <c r="B97" s="3" t="s">
        <v>230</v>
      </c>
      <c r="C97" s="6"/>
      <c r="D97" s="27"/>
      <c r="E97" s="27"/>
      <c r="F97" s="27"/>
      <c r="G97" s="28"/>
      <c r="H97" s="27"/>
      <c r="I97" s="18"/>
      <c r="J97" s="18"/>
      <c r="K97" s="18">
        <v>4300</v>
      </c>
      <c r="L97" s="27"/>
      <c r="M97" s="27">
        <v>5000</v>
      </c>
    </row>
    <row r="98" spans="1:13" ht="15.6" customHeight="1" x14ac:dyDescent="0.3">
      <c r="A98" s="3" t="s">
        <v>49</v>
      </c>
      <c r="B98" s="3" t="s">
        <v>145</v>
      </c>
      <c r="C98" s="6"/>
      <c r="D98" s="27">
        <v>1500</v>
      </c>
      <c r="E98" s="27">
        <v>600</v>
      </c>
      <c r="F98" s="27"/>
      <c r="G98" s="28">
        <v>1500</v>
      </c>
      <c r="H98" s="27">
        <v>150</v>
      </c>
      <c r="I98" s="18"/>
      <c r="J98" s="18">
        <v>1000</v>
      </c>
      <c r="K98" s="18">
        <v>307.33999999999997</v>
      </c>
      <c r="L98" s="27"/>
      <c r="M98" s="27">
        <v>200</v>
      </c>
    </row>
    <row r="99" spans="1:13" ht="15.6" customHeight="1" x14ac:dyDescent="0.3">
      <c r="A99" s="6"/>
      <c r="B99" s="5" t="s">
        <v>146</v>
      </c>
      <c r="C99" s="6"/>
      <c r="D99" s="30">
        <f>SUM(D96:D98)</f>
        <v>2250</v>
      </c>
      <c r="E99" s="30">
        <f>SUM(E96:E98)</f>
        <v>1111</v>
      </c>
      <c r="F99" s="30"/>
      <c r="G99" s="30">
        <f>SUM(G96:G98)</f>
        <v>2250</v>
      </c>
      <c r="H99" s="30">
        <f>SUM(H96:H98)</f>
        <v>783</v>
      </c>
      <c r="I99" s="19"/>
      <c r="J99" s="30">
        <f>SUM(J96:J98)</f>
        <v>2500</v>
      </c>
      <c r="K99" s="30">
        <f>SUM(K96:K98)</f>
        <v>5192.34</v>
      </c>
      <c r="L99" s="27"/>
      <c r="M99" s="30">
        <f>SUM(M96:M98)</f>
        <v>5850</v>
      </c>
    </row>
    <row r="100" spans="1:13" x14ac:dyDescent="0.3">
      <c r="A100" s="6"/>
      <c r="B100" s="6"/>
      <c r="C100" s="6"/>
      <c r="D100" s="27"/>
      <c r="E100" s="27"/>
      <c r="F100" s="27"/>
      <c r="G100" s="28"/>
      <c r="H100" s="27"/>
      <c r="I100" s="18"/>
      <c r="J100" s="27"/>
      <c r="K100" s="27"/>
      <c r="L100" s="27"/>
      <c r="M100" s="27"/>
    </row>
    <row r="101" spans="1:13" ht="15.6" customHeight="1" x14ac:dyDescent="0.3">
      <c r="A101" s="3" t="s">
        <v>50</v>
      </c>
      <c r="B101" s="3" t="s">
        <v>147</v>
      </c>
      <c r="C101" s="6"/>
      <c r="D101" s="27">
        <v>375</v>
      </c>
      <c r="E101" s="27">
        <v>327</v>
      </c>
      <c r="F101" s="27"/>
      <c r="G101" s="28">
        <v>375</v>
      </c>
      <c r="H101" s="27">
        <v>341</v>
      </c>
      <c r="I101" s="18"/>
      <c r="J101" s="18">
        <v>375</v>
      </c>
      <c r="K101" s="18">
        <v>262.36</v>
      </c>
      <c r="L101" s="27"/>
      <c r="M101" s="27">
        <v>200</v>
      </c>
    </row>
    <row r="102" spans="1:13" ht="15.6" customHeight="1" x14ac:dyDescent="0.3">
      <c r="A102" s="3" t="s">
        <v>51</v>
      </c>
      <c r="B102" s="3" t="s">
        <v>148</v>
      </c>
      <c r="C102" s="6"/>
      <c r="D102" s="27">
        <v>2450</v>
      </c>
      <c r="E102" s="27">
        <v>864</v>
      </c>
      <c r="F102" s="27"/>
      <c r="G102" s="28">
        <v>864</v>
      </c>
      <c r="H102" s="27">
        <v>984</v>
      </c>
      <c r="I102" s="18"/>
      <c r="J102" s="18">
        <v>1064</v>
      </c>
      <c r="K102" s="18">
        <v>1056</v>
      </c>
      <c r="L102" s="27"/>
      <c r="M102" s="27">
        <v>0</v>
      </c>
    </row>
    <row r="103" spans="1:13" ht="15.6" customHeight="1" x14ac:dyDescent="0.3">
      <c r="A103" s="3" t="s">
        <v>52</v>
      </c>
      <c r="B103" s="3" t="s">
        <v>149</v>
      </c>
      <c r="C103" s="6"/>
      <c r="D103" s="27">
        <v>500</v>
      </c>
      <c r="E103" s="27">
        <v>160</v>
      </c>
      <c r="F103" s="27"/>
      <c r="G103" s="28">
        <v>500</v>
      </c>
      <c r="H103" s="27">
        <v>567</v>
      </c>
      <c r="I103" s="18"/>
      <c r="J103" s="18">
        <v>600</v>
      </c>
      <c r="K103" s="18">
        <v>811.42</v>
      </c>
      <c r="L103" s="27"/>
      <c r="M103" s="27">
        <v>600</v>
      </c>
    </row>
    <row r="104" spans="1:13" ht="15.6" customHeight="1" x14ac:dyDescent="0.3">
      <c r="A104" s="3" t="s">
        <v>53</v>
      </c>
      <c r="B104" s="3" t="s">
        <v>150</v>
      </c>
      <c r="C104" s="6"/>
      <c r="D104" s="27">
        <v>350</v>
      </c>
      <c r="E104" s="27">
        <v>334</v>
      </c>
      <c r="F104" s="27"/>
      <c r="G104" s="28">
        <v>850</v>
      </c>
      <c r="H104" s="27">
        <v>732</v>
      </c>
      <c r="I104" s="18"/>
      <c r="J104" s="18">
        <v>850</v>
      </c>
      <c r="K104" s="18">
        <v>685.4</v>
      </c>
      <c r="L104" s="27"/>
      <c r="M104" s="27">
        <v>400</v>
      </c>
    </row>
    <row r="105" spans="1:13" ht="15.6" customHeight="1" x14ac:dyDescent="0.3">
      <c r="A105" s="3" t="s">
        <v>54</v>
      </c>
      <c r="B105" s="3" t="s">
        <v>151</v>
      </c>
      <c r="C105" s="6"/>
      <c r="D105" s="27">
        <v>200</v>
      </c>
      <c r="E105" s="27">
        <v>57</v>
      </c>
      <c r="F105" s="27"/>
      <c r="G105" s="28">
        <v>200</v>
      </c>
      <c r="H105" s="27">
        <v>784</v>
      </c>
      <c r="I105" s="18"/>
      <c r="J105" s="18">
        <v>750</v>
      </c>
      <c r="K105" s="18">
        <v>393.7</v>
      </c>
      <c r="L105" s="27"/>
      <c r="M105" s="27">
        <v>500</v>
      </c>
    </row>
    <row r="106" spans="1:13" ht="15.6" customHeight="1" x14ac:dyDescent="0.3">
      <c r="A106" s="3" t="s">
        <v>55</v>
      </c>
      <c r="B106" s="3" t="s">
        <v>152</v>
      </c>
      <c r="C106" s="6"/>
      <c r="D106" s="27">
        <v>0</v>
      </c>
      <c r="E106" s="27">
        <v>0</v>
      </c>
      <c r="F106" s="27"/>
      <c r="G106" s="28">
        <v>50</v>
      </c>
      <c r="H106" s="27">
        <v>10</v>
      </c>
      <c r="I106" s="18"/>
      <c r="J106" s="18">
        <v>50</v>
      </c>
      <c r="K106" s="18">
        <v>0</v>
      </c>
      <c r="L106" s="27"/>
      <c r="M106" s="27">
        <v>0</v>
      </c>
    </row>
    <row r="107" spans="1:13" x14ac:dyDescent="0.3">
      <c r="A107" s="3" t="s">
        <v>56</v>
      </c>
      <c r="B107" s="3" t="s">
        <v>153</v>
      </c>
      <c r="C107" s="6"/>
      <c r="D107" s="27">
        <v>2000</v>
      </c>
      <c r="E107" s="27">
        <v>446</v>
      </c>
      <c r="F107" s="27"/>
      <c r="G107" s="28">
        <v>2000</v>
      </c>
      <c r="H107" s="27">
        <v>1814</v>
      </c>
      <c r="I107" s="18"/>
      <c r="J107" s="18">
        <v>2000</v>
      </c>
      <c r="K107" s="18">
        <v>769.74</v>
      </c>
      <c r="L107" s="27"/>
      <c r="M107" s="27">
        <v>1000</v>
      </c>
    </row>
    <row r="108" spans="1:13" ht="15.6" customHeight="1" x14ac:dyDescent="0.3">
      <c r="A108" s="3" t="s">
        <v>57</v>
      </c>
      <c r="B108" s="3" t="s">
        <v>212</v>
      </c>
      <c r="C108" s="6"/>
      <c r="D108" s="27">
        <v>1500</v>
      </c>
      <c r="E108" s="27">
        <v>133</v>
      </c>
      <c r="F108" s="27"/>
      <c r="G108" s="28">
        <v>1500</v>
      </c>
      <c r="H108" s="27">
        <v>299</v>
      </c>
      <c r="I108" s="18"/>
      <c r="J108" s="18">
        <v>1000</v>
      </c>
      <c r="K108" s="18">
        <v>242.98</v>
      </c>
      <c r="L108" s="27"/>
      <c r="M108" s="27">
        <v>250</v>
      </c>
    </row>
    <row r="109" spans="1:13" ht="15.6" customHeight="1" x14ac:dyDescent="0.3">
      <c r="A109" s="3" t="s">
        <v>58</v>
      </c>
      <c r="B109" s="3" t="s">
        <v>154</v>
      </c>
      <c r="C109" s="6"/>
      <c r="D109" s="27">
        <v>50</v>
      </c>
      <c r="E109" s="27">
        <v>0</v>
      </c>
      <c r="F109" s="27"/>
      <c r="G109" s="28">
        <v>50</v>
      </c>
      <c r="H109" s="27">
        <v>0</v>
      </c>
      <c r="I109" s="18"/>
      <c r="J109" s="18">
        <v>0</v>
      </c>
      <c r="K109" s="18">
        <v>14.99</v>
      </c>
      <c r="L109" s="27"/>
      <c r="M109" s="27">
        <v>0</v>
      </c>
    </row>
    <row r="110" spans="1:13" ht="15.6" customHeight="1" x14ac:dyDescent="0.3">
      <c r="A110" s="3" t="s">
        <v>59</v>
      </c>
      <c r="B110" s="3" t="s">
        <v>155</v>
      </c>
      <c r="C110" s="6"/>
      <c r="D110" s="27">
        <v>500</v>
      </c>
      <c r="E110" s="27">
        <v>627</v>
      </c>
      <c r="F110" s="27"/>
      <c r="G110" s="28">
        <v>700</v>
      </c>
      <c r="H110" s="27">
        <v>282</v>
      </c>
      <c r="I110" s="18"/>
      <c r="J110" s="18">
        <v>500</v>
      </c>
      <c r="K110" s="18">
        <v>149.99</v>
      </c>
      <c r="L110" s="27"/>
      <c r="M110" s="27">
        <v>250</v>
      </c>
    </row>
    <row r="111" spans="1:13" ht="15.6" customHeight="1" x14ac:dyDescent="0.3">
      <c r="A111" s="3" t="s">
        <v>60</v>
      </c>
      <c r="B111" s="3" t="s">
        <v>156</v>
      </c>
      <c r="C111" s="6"/>
      <c r="D111" s="27">
        <v>50</v>
      </c>
      <c r="E111" s="27">
        <v>46</v>
      </c>
      <c r="F111" s="27"/>
      <c r="G111" s="28">
        <v>50</v>
      </c>
      <c r="H111" s="27">
        <v>50</v>
      </c>
      <c r="I111" s="18"/>
      <c r="J111" s="18">
        <v>100</v>
      </c>
      <c r="K111" s="18">
        <v>0</v>
      </c>
      <c r="L111" s="27"/>
      <c r="M111" s="27">
        <v>50</v>
      </c>
    </row>
    <row r="112" spans="1:13" ht="15.6" customHeight="1" x14ac:dyDescent="0.3">
      <c r="A112" s="3" t="s">
        <v>61</v>
      </c>
      <c r="B112" s="3" t="s">
        <v>157</v>
      </c>
      <c r="C112" s="6"/>
      <c r="D112" s="27">
        <v>500</v>
      </c>
      <c r="E112" s="27">
        <v>155</v>
      </c>
      <c r="F112" s="27"/>
      <c r="G112" s="28">
        <v>500</v>
      </c>
      <c r="H112" s="27">
        <v>870</v>
      </c>
      <c r="I112" s="18"/>
      <c r="J112" s="18">
        <v>750</v>
      </c>
      <c r="K112" s="18">
        <v>-54.14</v>
      </c>
      <c r="L112" s="27"/>
      <c r="M112" s="27">
        <v>500</v>
      </c>
    </row>
    <row r="113" spans="1:13" ht="15.6" customHeight="1" x14ac:dyDescent="0.3">
      <c r="A113" s="3" t="s">
        <v>62</v>
      </c>
      <c r="B113" s="3" t="s">
        <v>217</v>
      </c>
      <c r="C113" s="6"/>
      <c r="D113" s="27">
        <v>0</v>
      </c>
      <c r="E113" s="27">
        <v>0</v>
      </c>
      <c r="F113" s="27"/>
      <c r="G113" s="28">
        <v>500</v>
      </c>
      <c r="H113" s="27">
        <v>75</v>
      </c>
      <c r="I113" s="18"/>
      <c r="J113" s="18">
        <v>500</v>
      </c>
      <c r="K113" s="18">
        <v>0</v>
      </c>
      <c r="L113" s="27"/>
      <c r="M113" s="27">
        <v>200</v>
      </c>
    </row>
    <row r="114" spans="1:13" ht="15.6" customHeight="1" x14ac:dyDescent="0.3">
      <c r="A114" s="3"/>
      <c r="B114" s="3" t="s">
        <v>218</v>
      </c>
      <c r="C114" s="6"/>
      <c r="D114" s="27">
        <v>0</v>
      </c>
      <c r="E114" s="27">
        <v>0</v>
      </c>
      <c r="F114" s="27"/>
      <c r="G114" s="28">
        <v>0</v>
      </c>
      <c r="H114" s="27">
        <v>0</v>
      </c>
      <c r="I114" s="18"/>
      <c r="J114" s="18">
        <v>2750</v>
      </c>
      <c r="K114" s="18">
        <v>2500</v>
      </c>
      <c r="L114" s="27"/>
      <c r="M114" s="27">
        <v>1630</v>
      </c>
    </row>
    <row r="115" spans="1:13" ht="15.6" customHeight="1" x14ac:dyDescent="0.3">
      <c r="A115" s="6"/>
      <c r="B115" s="5" t="s">
        <v>158</v>
      </c>
      <c r="C115" s="6"/>
      <c r="D115" s="30">
        <f>SUM(D101:D114)</f>
        <v>8475</v>
      </c>
      <c r="E115" s="30">
        <f>SUM(E101:E114)</f>
        <v>3149</v>
      </c>
      <c r="F115" s="30"/>
      <c r="G115" s="30">
        <f>SUM(G101:G114)</f>
        <v>8139</v>
      </c>
      <c r="H115" s="30">
        <f>SUM(H101:H114)</f>
        <v>6808</v>
      </c>
      <c r="I115" s="19"/>
      <c r="J115" s="30">
        <f>SUM(J101:J114)</f>
        <v>11289</v>
      </c>
      <c r="K115" s="30">
        <f>SUM(K101:K114)</f>
        <v>6832.4399999999987</v>
      </c>
      <c r="L115" s="27"/>
      <c r="M115" s="30">
        <f>SUM(M101:M114)</f>
        <v>5580</v>
      </c>
    </row>
    <row r="116" spans="1:13" x14ac:dyDescent="0.3">
      <c r="A116" s="6"/>
      <c r="B116" s="6"/>
      <c r="C116" s="6"/>
      <c r="D116" s="27"/>
      <c r="E116" s="27"/>
      <c r="F116" s="27"/>
      <c r="G116" s="28"/>
      <c r="H116" s="27"/>
      <c r="I116" s="18"/>
      <c r="J116" s="27"/>
      <c r="K116" s="27"/>
      <c r="L116" s="27"/>
      <c r="M116" s="27"/>
    </row>
    <row r="117" spans="1:13" ht="15.6" customHeight="1" x14ac:dyDescent="0.3">
      <c r="A117" s="3" t="s">
        <v>63</v>
      </c>
      <c r="B117" s="3" t="s">
        <v>159</v>
      </c>
      <c r="C117" s="6"/>
      <c r="D117" s="27">
        <v>10506</v>
      </c>
      <c r="E117" s="27">
        <v>10500</v>
      </c>
      <c r="F117" s="27"/>
      <c r="G117" s="28">
        <v>10811</v>
      </c>
      <c r="H117" s="27">
        <v>10860</v>
      </c>
      <c r="I117" s="18"/>
      <c r="J117" s="18">
        <v>12000</v>
      </c>
      <c r="K117" s="18">
        <v>11720</v>
      </c>
      <c r="L117" s="27"/>
      <c r="M117" s="27">
        <v>11250</v>
      </c>
    </row>
    <row r="118" spans="1:13" ht="15.6" customHeight="1" x14ac:dyDescent="0.3">
      <c r="A118" s="3" t="s">
        <v>64</v>
      </c>
      <c r="B118" s="3" t="s">
        <v>160</v>
      </c>
      <c r="C118" s="6"/>
      <c r="D118" s="27">
        <v>20000</v>
      </c>
      <c r="E118" s="27">
        <v>20000</v>
      </c>
      <c r="F118" s="27"/>
      <c r="G118" s="28">
        <v>20000</v>
      </c>
      <c r="H118" s="27">
        <v>20000</v>
      </c>
      <c r="I118" s="18"/>
      <c r="J118" s="18">
        <v>20000</v>
      </c>
      <c r="K118" s="18">
        <v>20000</v>
      </c>
      <c r="L118" s="27"/>
      <c r="M118" s="27">
        <v>20000</v>
      </c>
    </row>
    <row r="119" spans="1:13" ht="15.6" customHeight="1" x14ac:dyDescent="0.3">
      <c r="A119" s="6"/>
      <c r="B119" s="5" t="s">
        <v>161</v>
      </c>
      <c r="C119" s="6"/>
      <c r="D119" s="30">
        <f>SUM(D117:D118)</f>
        <v>30506</v>
      </c>
      <c r="E119" s="30">
        <f>SUM(E117:E118)</f>
        <v>30500</v>
      </c>
      <c r="F119" s="30"/>
      <c r="G119" s="30">
        <f>SUM(G117:G118)</f>
        <v>30811</v>
      </c>
      <c r="H119" s="30">
        <f>SUM(H117:H118)</f>
        <v>30860</v>
      </c>
      <c r="I119" s="19"/>
      <c r="J119" s="30">
        <f>SUM(J117:J118)</f>
        <v>32000</v>
      </c>
      <c r="K119" s="30">
        <f>SUM(K117:K118)</f>
        <v>31720</v>
      </c>
      <c r="L119" s="27"/>
      <c r="M119" s="30">
        <f>SUM(M117:M118)</f>
        <v>31250</v>
      </c>
    </row>
    <row r="120" spans="1:13" x14ac:dyDescent="0.3">
      <c r="A120" s="6"/>
      <c r="B120" s="6"/>
      <c r="C120" s="6"/>
      <c r="D120" s="27"/>
      <c r="E120" s="27"/>
      <c r="F120" s="27"/>
      <c r="G120" s="28"/>
      <c r="H120" s="27"/>
      <c r="I120" s="18"/>
      <c r="J120" s="27"/>
      <c r="K120" s="27"/>
      <c r="L120" s="27"/>
      <c r="M120" s="27"/>
    </row>
    <row r="121" spans="1:13" ht="15.6" customHeight="1" x14ac:dyDescent="0.3">
      <c r="A121" s="3" t="s">
        <v>65</v>
      </c>
      <c r="B121" s="3" t="s">
        <v>213</v>
      </c>
      <c r="C121" s="6"/>
      <c r="D121" s="27">
        <v>400</v>
      </c>
      <c r="E121" s="27">
        <v>384</v>
      </c>
      <c r="F121" s="27"/>
      <c r="G121" s="28">
        <v>400</v>
      </c>
      <c r="H121" s="27">
        <v>1305</v>
      </c>
      <c r="I121" s="18"/>
      <c r="J121" s="18">
        <v>400</v>
      </c>
      <c r="K121" s="18">
        <v>299.95</v>
      </c>
      <c r="L121" s="27"/>
      <c r="M121" s="27">
        <v>325</v>
      </c>
    </row>
    <row r="122" spans="1:13" ht="15.6" customHeight="1" x14ac:dyDescent="0.3">
      <c r="A122" s="3" t="s">
        <v>66</v>
      </c>
      <c r="B122" s="3" t="s">
        <v>162</v>
      </c>
      <c r="C122" s="6"/>
      <c r="D122" s="27">
        <v>750</v>
      </c>
      <c r="E122" s="27">
        <v>451</v>
      </c>
      <c r="F122" s="27"/>
      <c r="G122" s="28">
        <v>750</v>
      </c>
      <c r="H122" s="27">
        <v>442</v>
      </c>
      <c r="I122" s="18"/>
      <c r="J122" s="18">
        <v>550</v>
      </c>
      <c r="K122" s="18">
        <v>451</v>
      </c>
      <c r="L122" s="27"/>
      <c r="M122" s="27">
        <v>450</v>
      </c>
    </row>
    <row r="123" spans="1:13" ht="15.6" customHeight="1" x14ac:dyDescent="0.3">
      <c r="A123" s="3" t="s">
        <v>67</v>
      </c>
      <c r="B123" s="3" t="s">
        <v>163</v>
      </c>
      <c r="C123" s="6"/>
      <c r="D123" s="27">
        <v>400</v>
      </c>
      <c r="E123" s="27">
        <v>275</v>
      </c>
      <c r="F123" s="27"/>
      <c r="G123" s="28">
        <v>400</v>
      </c>
      <c r="H123" s="27">
        <v>250</v>
      </c>
      <c r="I123" s="18"/>
      <c r="J123" s="18">
        <v>400</v>
      </c>
      <c r="K123" s="18">
        <v>20</v>
      </c>
      <c r="L123" s="27"/>
      <c r="M123" s="27">
        <v>350</v>
      </c>
    </row>
    <row r="124" spans="1:13" ht="15.6" customHeight="1" x14ac:dyDescent="0.3">
      <c r="A124" s="3" t="s">
        <v>68</v>
      </c>
      <c r="B124" s="3" t="s">
        <v>164</v>
      </c>
      <c r="C124" s="6"/>
      <c r="D124" s="27">
        <v>700</v>
      </c>
      <c r="E124" s="27">
        <v>643</v>
      </c>
      <c r="F124" s="27"/>
      <c r="G124" s="28">
        <v>700</v>
      </c>
      <c r="H124" s="27">
        <v>0</v>
      </c>
      <c r="I124" s="18"/>
      <c r="J124" s="18">
        <v>900</v>
      </c>
      <c r="K124" s="18">
        <v>825</v>
      </c>
      <c r="L124" s="27"/>
      <c r="M124" s="27">
        <v>900</v>
      </c>
    </row>
    <row r="125" spans="1:13" ht="15.6" customHeight="1" x14ac:dyDescent="0.3">
      <c r="A125" s="6"/>
      <c r="B125" s="5" t="s">
        <v>213</v>
      </c>
      <c r="C125" s="6"/>
      <c r="D125" s="30">
        <f>SUM(D121:D124)</f>
        <v>2250</v>
      </c>
      <c r="E125" s="30">
        <f>SUM(E121:E124)</f>
        <v>1753</v>
      </c>
      <c r="F125" s="30"/>
      <c r="G125" s="30">
        <f>SUM(G121:G124)</f>
        <v>2250</v>
      </c>
      <c r="H125" s="30">
        <f>SUM(H121:H124)</f>
        <v>1997</v>
      </c>
      <c r="I125" s="19"/>
      <c r="J125" s="30">
        <f>SUM(J121:J124)</f>
        <v>2250</v>
      </c>
      <c r="K125" s="30">
        <f>SUM(K121:K124)</f>
        <v>1595.95</v>
      </c>
      <c r="L125" s="27"/>
      <c r="M125" s="30">
        <f>SUM(M121:M124)</f>
        <v>2025</v>
      </c>
    </row>
    <row r="126" spans="1:13" x14ac:dyDescent="0.3">
      <c r="A126" s="6"/>
      <c r="B126" s="6"/>
      <c r="C126" s="6"/>
      <c r="D126" s="27"/>
      <c r="E126" s="27"/>
      <c r="F126" s="27"/>
      <c r="G126" s="28"/>
      <c r="H126" s="27"/>
      <c r="I126" s="18"/>
      <c r="J126" s="27"/>
      <c r="K126" s="27"/>
      <c r="L126" s="27"/>
      <c r="M126" s="27"/>
    </row>
    <row r="127" spans="1:13" ht="15.6" customHeight="1" x14ac:dyDescent="0.3">
      <c r="A127" s="3" t="s">
        <v>69</v>
      </c>
      <c r="B127" s="3" t="s">
        <v>165</v>
      </c>
      <c r="C127" s="6"/>
      <c r="D127" s="27">
        <v>50</v>
      </c>
      <c r="E127" s="27">
        <v>500</v>
      </c>
      <c r="F127" s="27"/>
      <c r="G127" s="28">
        <v>50</v>
      </c>
      <c r="H127" s="27">
        <v>210</v>
      </c>
      <c r="I127" s="18"/>
      <c r="J127" s="18">
        <v>100</v>
      </c>
      <c r="K127" s="18">
        <v>0</v>
      </c>
      <c r="L127" s="27"/>
      <c r="M127" s="27">
        <v>65</v>
      </c>
    </row>
    <row r="128" spans="1:13" ht="15.6" customHeight="1" x14ac:dyDescent="0.3">
      <c r="A128" s="3" t="s">
        <v>70</v>
      </c>
      <c r="B128" s="3" t="s">
        <v>166</v>
      </c>
      <c r="C128" s="6"/>
      <c r="D128" s="27">
        <v>250</v>
      </c>
      <c r="E128" s="27">
        <v>0</v>
      </c>
      <c r="F128" s="27"/>
      <c r="G128" s="28">
        <v>375</v>
      </c>
      <c r="H128" s="27">
        <v>345</v>
      </c>
      <c r="I128" s="18"/>
      <c r="J128" s="18">
        <v>300</v>
      </c>
      <c r="K128" s="18">
        <v>258.5</v>
      </c>
      <c r="L128" s="27"/>
      <c r="M128" s="27">
        <v>250</v>
      </c>
    </row>
    <row r="129" spans="1:13" ht="15.6" customHeight="1" x14ac:dyDescent="0.3">
      <c r="A129" s="3" t="s">
        <v>71</v>
      </c>
      <c r="B129" s="3" t="s">
        <v>167</v>
      </c>
      <c r="C129" s="6"/>
      <c r="D129" s="27">
        <v>150</v>
      </c>
      <c r="E129" s="27">
        <v>22</v>
      </c>
      <c r="F129" s="27"/>
      <c r="G129" s="28">
        <v>150</v>
      </c>
      <c r="H129" s="27">
        <v>391</v>
      </c>
      <c r="I129" s="18"/>
      <c r="J129" s="18">
        <v>300</v>
      </c>
      <c r="K129" s="18">
        <v>56.96</v>
      </c>
      <c r="L129" s="27"/>
      <c r="M129" s="27">
        <v>200</v>
      </c>
    </row>
    <row r="130" spans="1:13" ht="15.6" customHeight="1" x14ac:dyDescent="0.3">
      <c r="A130" s="3" t="s">
        <v>72</v>
      </c>
      <c r="B130" s="3" t="s">
        <v>168</v>
      </c>
      <c r="C130" s="6"/>
      <c r="D130" s="27">
        <v>75</v>
      </c>
      <c r="E130" s="27">
        <v>59</v>
      </c>
      <c r="F130" s="27"/>
      <c r="G130" s="28">
        <v>50</v>
      </c>
      <c r="H130" s="27">
        <v>48</v>
      </c>
      <c r="I130" s="18"/>
      <c r="J130" s="18">
        <v>300</v>
      </c>
      <c r="K130" s="18">
        <v>0</v>
      </c>
      <c r="L130" s="27"/>
      <c r="M130" s="27">
        <v>0</v>
      </c>
    </row>
    <row r="131" spans="1:13" ht="15.6" customHeight="1" x14ac:dyDescent="0.3">
      <c r="A131" s="3" t="s">
        <v>73</v>
      </c>
      <c r="B131" s="3" t="s">
        <v>169</v>
      </c>
      <c r="C131" s="6"/>
      <c r="D131" s="27">
        <v>250</v>
      </c>
      <c r="E131" s="27">
        <v>0</v>
      </c>
      <c r="F131" s="27"/>
      <c r="G131" s="28">
        <v>300</v>
      </c>
      <c r="H131" s="27">
        <v>72</v>
      </c>
      <c r="I131" s="18"/>
      <c r="J131" s="18">
        <v>150</v>
      </c>
      <c r="K131" s="18">
        <v>88</v>
      </c>
      <c r="L131" s="27"/>
      <c r="M131" s="27">
        <v>250</v>
      </c>
    </row>
    <row r="132" spans="1:13" ht="15.6" customHeight="1" x14ac:dyDescent="0.3">
      <c r="A132" s="6"/>
      <c r="B132" s="5" t="s">
        <v>170</v>
      </c>
      <c r="C132" s="6"/>
      <c r="D132" s="30">
        <f>SUM(D127:D131)</f>
        <v>775</v>
      </c>
      <c r="E132" s="30">
        <f>SUM(E127:E131)</f>
        <v>581</v>
      </c>
      <c r="F132" s="30"/>
      <c r="G132" s="30">
        <f>SUM(G127:G131)</f>
        <v>925</v>
      </c>
      <c r="H132" s="30">
        <f>SUM(H127:H131)</f>
        <v>1066</v>
      </c>
      <c r="I132" s="19"/>
      <c r="J132" s="30">
        <f>SUM(J127:J131)</f>
        <v>1150</v>
      </c>
      <c r="K132" s="30">
        <f>SUM(K127:K131)</f>
        <v>403.46</v>
      </c>
      <c r="L132" s="27"/>
      <c r="M132" s="30">
        <f>SUM(M127:M131)</f>
        <v>765</v>
      </c>
    </row>
    <row r="133" spans="1:13" x14ac:dyDescent="0.3">
      <c r="A133" s="6"/>
      <c r="B133" s="6"/>
      <c r="C133" s="6"/>
      <c r="D133" s="27"/>
      <c r="E133" s="27"/>
      <c r="F133" s="27"/>
      <c r="G133" s="28"/>
      <c r="H133" s="27"/>
      <c r="I133" s="18"/>
      <c r="J133" s="27"/>
      <c r="K133" s="27"/>
      <c r="L133" s="27"/>
      <c r="M133" s="27"/>
    </row>
    <row r="134" spans="1:13" ht="15.6" customHeight="1" x14ac:dyDescent="0.3">
      <c r="A134" s="3" t="s">
        <v>74</v>
      </c>
      <c r="B134" s="3" t="s">
        <v>171</v>
      </c>
      <c r="C134" s="6"/>
      <c r="D134" s="27">
        <v>100</v>
      </c>
      <c r="E134" s="27">
        <v>114</v>
      </c>
      <c r="F134" s="27"/>
      <c r="G134" s="28">
        <v>100</v>
      </c>
      <c r="H134" s="27">
        <v>0</v>
      </c>
      <c r="I134" s="18"/>
      <c r="J134" s="18">
        <v>100</v>
      </c>
      <c r="K134" s="18">
        <v>0</v>
      </c>
      <c r="L134" s="27"/>
      <c r="M134" s="27">
        <v>0</v>
      </c>
    </row>
    <row r="135" spans="1:13" ht="15.6" customHeight="1" x14ac:dyDescent="0.3">
      <c r="A135" s="3" t="s">
        <v>75</v>
      </c>
      <c r="B135" s="3" t="s">
        <v>172</v>
      </c>
      <c r="C135" s="6"/>
      <c r="D135" s="27">
        <v>300</v>
      </c>
      <c r="E135" s="27">
        <v>-500</v>
      </c>
      <c r="F135" s="27"/>
      <c r="G135" s="28">
        <v>300</v>
      </c>
      <c r="H135" s="27">
        <v>335</v>
      </c>
      <c r="I135" s="18"/>
      <c r="J135" s="18">
        <v>800</v>
      </c>
      <c r="K135" s="18">
        <v>115.2</v>
      </c>
      <c r="L135" s="27"/>
      <c r="M135" s="27">
        <v>500</v>
      </c>
    </row>
    <row r="136" spans="1:13" x14ac:dyDescent="0.3">
      <c r="A136" s="3" t="s">
        <v>76</v>
      </c>
      <c r="B136" s="3" t="s">
        <v>173</v>
      </c>
      <c r="C136" s="6"/>
      <c r="D136" s="27">
        <v>400</v>
      </c>
      <c r="E136" s="27">
        <v>133</v>
      </c>
      <c r="F136" s="27"/>
      <c r="G136" s="28">
        <v>400</v>
      </c>
      <c r="H136" s="27">
        <v>191</v>
      </c>
      <c r="I136" s="18"/>
      <c r="J136" s="18">
        <v>500</v>
      </c>
      <c r="K136" s="18">
        <v>0</v>
      </c>
      <c r="L136" s="27"/>
      <c r="M136" s="27">
        <v>200</v>
      </c>
    </row>
    <row r="137" spans="1:13" ht="15.6" customHeight="1" x14ac:dyDescent="0.3">
      <c r="A137" s="3" t="s">
        <v>77</v>
      </c>
      <c r="B137" s="3" t="s">
        <v>174</v>
      </c>
      <c r="C137" s="6"/>
      <c r="D137" s="27">
        <v>400</v>
      </c>
      <c r="E137" s="27">
        <v>721</v>
      </c>
      <c r="F137" s="27"/>
      <c r="G137" s="28">
        <v>400</v>
      </c>
      <c r="H137" s="27">
        <v>156</v>
      </c>
      <c r="I137" s="18"/>
      <c r="J137" s="18">
        <v>200</v>
      </c>
      <c r="K137" s="18">
        <v>69.709999999999994</v>
      </c>
      <c r="L137" s="27"/>
      <c r="M137" s="27">
        <v>200</v>
      </c>
    </row>
    <row r="138" spans="1:13" ht="15.6" customHeight="1" x14ac:dyDescent="0.3">
      <c r="A138" s="6"/>
      <c r="B138" s="5" t="s">
        <v>175</v>
      </c>
      <c r="C138" s="6"/>
      <c r="D138" s="30">
        <f>SUM(D134:D137)</f>
        <v>1200</v>
      </c>
      <c r="E138" s="30">
        <f>SUM(E134:E137)</f>
        <v>468</v>
      </c>
      <c r="F138" s="30"/>
      <c r="G138" s="30">
        <f>SUM(G134:G137)</f>
        <v>1200</v>
      </c>
      <c r="H138" s="30">
        <f>SUM(H134:H137)</f>
        <v>682</v>
      </c>
      <c r="I138" s="19"/>
      <c r="J138" s="30">
        <f>SUM(J134:J137)</f>
        <v>1600</v>
      </c>
      <c r="K138" s="30">
        <f>SUM(K134:K137)</f>
        <v>184.91</v>
      </c>
      <c r="L138" s="27"/>
      <c r="M138" s="19">
        <f>SUM(M134:M137)</f>
        <v>900</v>
      </c>
    </row>
    <row r="139" spans="1:13" x14ac:dyDescent="0.3">
      <c r="A139" s="6"/>
      <c r="B139" s="6"/>
      <c r="C139" s="6"/>
      <c r="D139" s="27"/>
      <c r="E139" s="27"/>
      <c r="F139" s="27"/>
      <c r="G139" s="28"/>
      <c r="H139" s="27"/>
      <c r="I139" s="18"/>
      <c r="J139" s="27"/>
      <c r="K139" s="27"/>
      <c r="L139" s="27"/>
      <c r="M139" s="27"/>
    </row>
    <row r="140" spans="1:13" ht="15.6" customHeight="1" x14ac:dyDescent="0.3">
      <c r="A140" s="3" t="s">
        <v>234</v>
      </c>
      <c r="B140" s="11" t="s">
        <v>219</v>
      </c>
      <c r="C140" s="6"/>
      <c r="D140" s="27"/>
      <c r="E140" s="27"/>
      <c r="F140" s="27"/>
      <c r="G140" s="28"/>
      <c r="H140" s="27"/>
      <c r="I140" s="18"/>
      <c r="J140" s="27">
        <v>100</v>
      </c>
      <c r="K140" s="27">
        <v>0</v>
      </c>
      <c r="L140" s="27"/>
      <c r="M140" s="27">
        <v>90</v>
      </c>
    </row>
    <row r="141" spans="1:13" ht="15.6" customHeight="1" x14ac:dyDescent="0.3">
      <c r="A141" s="3" t="s">
        <v>235</v>
      </c>
      <c r="B141" s="11" t="s">
        <v>220</v>
      </c>
      <c r="C141" s="6"/>
      <c r="D141" s="27"/>
      <c r="E141" s="27"/>
      <c r="F141" s="27"/>
      <c r="G141" s="28"/>
      <c r="H141" s="27"/>
      <c r="I141" s="18"/>
      <c r="J141" s="27">
        <v>100</v>
      </c>
      <c r="K141" s="27">
        <v>91</v>
      </c>
      <c r="L141" s="27"/>
      <c r="M141" s="27">
        <v>90</v>
      </c>
    </row>
    <row r="142" spans="1:13" ht="15.6" customHeight="1" x14ac:dyDescent="0.3">
      <c r="A142" s="3" t="s">
        <v>236</v>
      </c>
      <c r="B142" s="11" t="s">
        <v>221</v>
      </c>
      <c r="C142" s="6"/>
      <c r="D142" s="27"/>
      <c r="E142" s="27"/>
      <c r="F142" s="27"/>
      <c r="G142" s="28"/>
      <c r="H142" s="27"/>
      <c r="I142" s="18"/>
      <c r="J142" s="27">
        <v>150</v>
      </c>
      <c r="K142" s="27">
        <v>0</v>
      </c>
      <c r="L142" s="27"/>
      <c r="M142" s="27">
        <v>135</v>
      </c>
    </row>
    <row r="143" spans="1:13" x14ac:dyDescent="0.3">
      <c r="A143" s="3" t="s">
        <v>237</v>
      </c>
      <c r="B143" s="11" t="s">
        <v>222</v>
      </c>
      <c r="C143" s="6"/>
      <c r="D143" s="27"/>
      <c r="E143" s="27"/>
      <c r="F143" s="27"/>
      <c r="G143" s="28"/>
      <c r="H143" s="27"/>
      <c r="I143" s="18"/>
      <c r="J143" s="27">
        <v>100</v>
      </c>
      <c r="K143" s="27">
        <v>0</v>
      </c>
      <c r="L143" s="27"/>
      <c r="M143" s="27">
        <v>90</v>
      </c>
    </row>
    <row r="144" spans="1:13" ht="15.6" customHeight="1" x14ac:dyDescent="0.3">
      <c r="A144" s="3"/>
      <c r="B144" s="12" t="s">
        <v>231</v>
      </c>
      <c r="C144" s="6"/>
      <c r="D144" s="27"/>
      <c r="E144" s="27"/>
      <c r="F144" s="27"/>
      <c r="G144" s="28"/>
      <c r="H144" s="27"/>
      <c r="I144" s="18"/>
      <c r="J144" s="30">
        <f>SUM(J140:J143)</f>
        <v>450</v>
      </c>
      <c r="K144" s="30">
        <f>SUM(K140:K143)</f>
        <v>91</v>
      </c>
      <c r="L144" s="27"/>
      <c r="M144" s="30">
        <f>SUM(M140:M143)</f>
        <v>405</v>
      </c>
    </row>
    <row r="145" spans="1:13" x14ac:dyDescent="0.3">
      <c r="A145" s="3"/>
      <c r="B145" s="12"/>
      <c r="C145" s="6"/>
      <c r="D145" s="27"/>
      <c r="E145" s="27"/>
      <c r="F145" s="27"/>
      <c r="G145" s="28"/>
      <c r="H145" s="27"/>
      <c r="I145" s="18"/>
      <c r="J145" s="30"/>
      <c r="K145" s="30"/>
      <c r="L145" s="27"/>
      <c r="M145" s="27"/>
    </row>
    <row r="146" spans="1:13" ht="15.6" customHeight="1" x14ac:dyDescent="0.3">
      <c r="A146" s="3" t="s">
        <v>238</v>
      </c>
      <c r="B146" s="11" t="s">
        <v>223</v>
      </c>
      <c r="C146" s="6"/>
      <c r="D146" s="27"/>
      <c r="E146" s="27"/>
      <c r="F146" s="27"/>
      <c r="G146" s="28"/>
      <c r="H146" s="27"/>
      <c r="I146" s="18"/>
      <c r="J146" s="27">
        <v>1000</v>
      </c>
      <c r="K146" s="27">
        <v>350</v>
      </c>
      <c r="L146" s="27"/>
      <c r="M146" s="27">
        <v>900</v>
      </c>
    </row>
    <row r="147" spans="1:13" ht="15.6" customHeight="1" x14ac:dyDescent="0.3">
      <c r="A147" s="3" t="s">
        <v>239</v>
      </c>
      <c r="B147" s="11" t="s">
        <v>224</v>
      </c>
      <c r="C147" s="6"/>
      <c r="D147" s="27"/>
      <c r="E147" s="27"/>
      <c r="F147" s="27"/>
      <c r="G147" s="28"/>
      <c r="H147" s="27"/>
      <c r="I147" s="18"/>
      <c r="J147" s="27">
        <v>450</v>
      </c>
      <c r="K147" s="27">
        <v>0</v>
      </c>
      <c r="L147" s="27"/>
      <c r="M147" s="27">
        <v>405</v>
      </c>
    </row>
    <row r="148" spans="1:13" ht="15.6" customHeight="1" x14ac:dyDescent="0.3">
      <c r="A148" s="3"/>
      <c r="B148" s="12" t="s">
        <v>225</v>
      </c>
      <c r="C148" s="6"/>
      <c r="D148" s="27"/>
      <c r="E148" s="27"/>
      <c r="F148" s="27"/>
      <c r="G148" s="28"/>
      <c r="H148" s="27"/>
      <c r="I148" s="18"/>
      <c r="J148" s="30">
        <f>SUM(J146:J147)</f>
        <v>1450</v>
      </c>
      <c r="K148" s="30">
        <f>SUM(K146:K147)</f>
        <v>350</v>
      </c>
      <c r="L148" s="27"/>
      <c r="M148" s="30">
        <f>SUM(M146:M147)</f>
        <v>1305</v>
      </c>
    </row>
    <row r="149" spans="1:13" x14ac:dyDescent="0.3">
      <c r="A149" s="3"/>
      <c r="B149" s="10"/>
      <c r="C149" s="6"/>
      <c r="D149" s="27"/>
      <c r="E149" s="27"/>
      <c r="F149" s="27"/>
      <c r="G149" s="28"/>
      <c r="H149" s="27"/>
      <c r="I149" s="18"/>
      <c r="J149" s="30"/>
      <c r="K149" s="30"/>
      <c r="L149" s="27"/>
      <c r="M149" s="27"/>
    </row>
    <row r="150" spans="1:13" ht="15.6" customHeight="1" x14ac:dyDescent="0.3">
      <c r="A150" s="3" t="s">
        <v>78</v>
      </c>
      <c r="B150" s="3" t="s">
        <v>226</v>
      </c>
      <c r="C150" s="6"/>
      <c r="D150" s="27">
        <v>18674</v>
      </c>
      <c r="E150" s="27">
        <v>19100</v>
      </c>
      <c r="F150" s="27"/>
      <c r="G150" s="28">
        <v>18674</v>
      </c>
      <c r="H150" s="27">
        <v>18673</v>
      </c>
      <c r="I150" s="18"/>
      <c r="J150" s="27">
        <v>20280</v>
      </c>
      <c r="K150" s="18">
        <v>20335</v>
      </c>
      <c r="L150" s="27"/>
      <c r="M150" s="27">
        <v>20280</v>
      </c>
    </row>
    <row r="151" spans="1:13" ht="15.6" customHeight="1" x14ac:dyDescent="0.3">
      <c r="A151" s="3" t="s">
        <v>79</v>
      </c>
      <c r="B151" s="3" t="s">
        <v>227</v>
      </c>
      <c r="C151" s="6"/>
      <c r="D151" s="27">
        <v>0</v>
      </c>
      <c r="E151" s="27">
        <v>0</v>
      </c>
      <c r="F151" s="27"/>
      <c r="G151" s="28">
        <v>720</v>
      </c>
      <c r="H151" s="27">
        <v>0</v>
      </c>
      <c r="I151" s="18"/>
      <c r="J151" s="18">
        <v>0</v>
      </c>
      <c r="K151" s="18">
        <v>0</v>
      </c>
      <c r="L151" s="27"/>
      <c r="M151" s="27">
        <v>0</v>
      </c>
    </row>
    <row r="152" spans="1:13" ht="15.6" customHeight="1" x14ac:dyDescent="0.3">
      <c r="A152" s="6"/>
      <c r="B152" s="5" t="s">
        <v>176</v>
      </c>
      <c r="C152" s="6"/>
      <c r="D152" s="30">
        <f>SUM(D150:D151)</f>
        <v>18674</v>
      </c>
      <c r="E152" s="30">
        <f>SUM(E150:E151)</f>
        <v>19100</v>
      </c>
      <c r="F152" s="30"/>
      <c r="G152" s="30">
        <f>SUM(G150:G151)</f>
        <v>19394</v>
      </c>
      <c r="H152" s="30">
        <f>SUM(H150:H151)</f>
        <v>18673</v>
      </c>
      <c r="I152" s="19"/>
      <c r="J152" s="30">
        <f>SUM(J150:J151)</f>
        <v>20280</v>
      </c>
      <c r="K152" s="30">
        <f>SUM(K150:K151)</f>
        <v>20335</v>
      </c>
      <c r="L152" s="27"/>
      <c r="M152" s="30">
        <f>SUM(M150:M151)</f>
        <v>20280</v>
      </c>
    </row>
    <row r="153" spans="1:13" x14ac:dyDescent="0.3">
      <c r="A153" s="6"/>
      <c r="B153" s="6"/>
      <c r="C153" s="6"/>
      <c r="D153" s="27"/>
      <c r="E153" s="27"/>
      <c r="F153" s="27"/>
      <c r="G153" s="28"/>
      <c r="H153" s="27"/>
      <c r="I153" s="18"/>
      <c r="J153" s="27"/>
      <c r="K153" s="27"/>
      <c r="L153" s="27"/>
      <c r="M153" s="27"/>
    </row>
    <row r="154" spans="1:13" ht="15.6" customHeight="1" x14ac:dyDescent="0.3">
      <c r="A154" s="3" t="s">
        <v>80</v>
      </c>
      <c r="B154" s="3" t="s">
        <v>177</v>
      </c>
      <c r="C154" s="6"/>
      <c r="D154" s="27">
        <v>3500</v>
      </c>
      <c r="E154" s="27">
        <v>3227</v>
      </c>
      <c r="F154" s="27"/>
      <c r="G154" s="28">
        <v>3500</v>
      </c>
      <c r="H154" s="27">
        <v>3807</v>
      </c>
      <c r="I154" s="18"/>
      <c r="J154" s="18">
        <v>4000</v>
      </c>
      <c r="K154" s="18">
        <v>3691.36</v>
      </c>
      <c r="L154" s="27"/>
      <c r="M154" s="27">
        <v>3200</v>
      </c>
    </row>
    <row r="155" spans="1:13" ht="15.6" customHeight="1" x14ac:dyDescent="0.3">
      <c r="A155" s="3" t="s">
        <v>81</v>
      </c>
      <c r="B155" s="3" t="s">
        <v>178</v>
      </c>
      <c r="C155" s="6"/>
      <c r="D155" s="27">
        <v>6500</v>
      </c>
      <c r="E155" s="27">
        <v>7133</v>
      </c>
      <c r="F155" s="27"/>
      <c r="G155" s="28">
        <v>6500</v>
      </c>
      <c r="H155" s="27">
        <v>5071</v>
      </c>
      <c r="I155" s="18"/>
      <c r="J155" s="18">
        <v>7000</v>
      </c>
      <c r="K155" s="18">
        <v>5330.64</v>
      </c>
      <c r="L155" s="27"/>
      <c r="M155" s="27">
        <v>5000</v>
      </c>
    </row>
    <row r="156" spans="1:13" ht="15.6" customHeight="1" x14ac:dyDescent="0.3">
      <c r="A156" s="3" t="s">
        <v>82</v>
      </c>
      <c r="B156" s="3" t="s">
        <v>179</v>
      </c>
      <c r="C156" s="6"/>
      <c r="D156" s="27">
        <v>1000</v>
      </c>
      <c r="E156" s="27">
        <v>1251</v>
      </c>
      <c r="F156" s="27"/>
      <c r="G156" s="28">
        <v>1200</v>
      </c>
      <c r="H156" s="27">
        <v>1074</v>
      </c>
      <c r="I156" s="18"/>
      <c r="J156" s="18">
        <v>1500</v>
      </c>
      <c r="K156" s="18">
        <v>983.39</v>
      </c>
      <c r="L156" s="27"/>
      <c r="M156" s="27">
        <v>1500</v>
      </c>
    </row>
    <row r="157" spans="1:13" ht="15.6" customHeight="1" x14ac:dyDescent="0.3">
      <c r="A157" s="3" t="s">
        <v>83</v>
      </c>
      <c r="B157" s="3" t="s">
        <v>180</v>
      </c>
      <c r="C157" s="6"/>
      <c r="D157" s="27">
        <v>3400</v>
      </c>
      <c r="E157" s="27">
        <v>2111</v>
      </c>
      <c r="F157" s="27"/>
      <c r="G157" s="28">
        <v>3000</v>
      </c>
      <c r="H157" s="27">
        <v>2089</v>
      </c>
      <c r="I157" s="18"/>
      <c r="J157" s="18">
        <v>3500</v>
      </c>
      <c r="K157" s="18">
        <v>1116.43</v>
      </c>
      <c r="L157" s="27"/>
      <c r="M157" s="27">
        <v>1500</v>
      </c>
    </row>
    <row r="158" spans="1:13" ht="15.6" customHeight="1" x14ac:dyDescent="0.3">
      <c r="A158" s="3" t="s">
        <v>84</v>
      </c>
      <c r="B158" s="3" t="s">
        <v>181</v>
      </c>
      <c r="C158" s="6"/>
      <c r="D158" s="27">
        <v>700</v>
      </c>
      <c r="E158" s="27">
        <v>829</v>
      </c>
      <c r="F158" s="27"/>
      <c r="G158" s="28">
        <v>850</v>
      </c>
      <c r="H158" s="27">
        <v>1124</v>
      </c>
      <c r="I158" s="18"/>
      <c r="J158" s="18">
        <v>1000</v>
      </c>
      <c r="K158" s="18">
        <v>1361.8</v>
      </c>
      <c r="L158" s="27"/>
      <c r="M158" s="27">
        <v>1500</v>
      </c>
    </row>
    <row r="159" spans="1:13" ht="15.6" customHeight="1" x14ac:dyDescent="0.3">
      <c r="A159" s="3" t="s">
        <v>85</v>
      </c>
      <c r="B159" s="3" t="s">
        <v>182</v>
      </c>
      <c r="C159" s="6"/>
      <c r="D159" s="27">
        <v>4000</v>
      </c>
      <c r="E159" s="27">
        <v>4250</v>
      </c>
      <c r="F159" s="27"/>
      <c r="G159" s="28">
        <v>4000</v>
      </c>
      <c r="H159" s="27">
        <v>4000</v>
      </c>
      <c r="I159" s="18"/>
      <c r="J159" s="18">
        <v>4000</v>
      </c>
      <c r="K159" s="18">
        <v>4000</v>
      </c>
      <c r="L159" s="27"/>
      <c r="M159" s="27">
        <v>4000</v>
      </c>
    </row>
    <row r="160" spans="1:13" ht="15.6" customHeight="1" x14ac:dyDescent="0.3">
      <c r="A160" s="3" t="s">
        <v>86</v>
      </c>
      <c r="B160" s="3" t="s">
        <v>183</v>
      </c>
      <c r="C160" s="6"/>
      <c r="D160" s="27">
        <v>1000</v>
      </c>
      <c r="E160" s="27">
        <v>0</v>
      </c>
      <c r="F160" s="27"/>
      <c r="G160" s="28">
        <v>600</v>
      </c>
      <c r="H160" s="27">
        <v>0</v>
      </c>
      <c r="I160" s="18"/>
      <c r="J160" s="18">
        <v>1000</v>
      </c>
      <c r="K160" s="18">
        <v>3595.21</v>
      </c>
      <c r="L160" s="27"/>
      <c r="M160" s="27">
        <v>500</v>
      </c>
    </row>
    <row r="161" spans="1:13" ht="15.6" customHeight="1" x14ac:dyDescent="0.3">
      <c r="A161" s="3" t="s">
        <v>87</v>
      </c>
      <c r="B161" s="3" t="s">
        <v>184</v>
      </c>
      <c r="C161" s="6"/>
      <c r="D161" s="27">
        <v>7200</v>
      </c>
      <c r="E161" s="27">
        <v>7433</v>
      </c>
      <c r="F161" s="27"/>
      <c r="G161" s="28">
        <v>7500</v>
      </c>
      <c r="H161" s="27">
        <v>9880</v>
      </c>
      <c r="I161" s="18"/>
      <c r="J161" s="18">
        <v>8000</v>
      </c>
      <c r="K161" s="18">
        <v>7757</v>
      </c>
      <c r="L161" s="27"/>
      <c r="M161" s="27">
        <v>8000</v>
      </c>
    </row>
    <row r="162" spans="1:13" ht="15.6" customHeight="1" x14ac:dyDescent="0.3">
      <c r="A162" s="3" t="s">
        <v>232</v>
      </c>
      <c r="B162" s="3" t="s">
        <v>233</v>
      </c>
      <c r="C162" s="6"/>
      <c r="D162" s="27">
        <v>0</v>
      </c>
      <c r="E162" s="27"/>
      <c r="F162" s="27"/>
      <c r="G162" s="28"/>
      <c r="H162" s="27"/>
      <c r="I162" s="18"/>
      <c r="J162" s="18"/>
      <c r="K162" s="18">
        <v>0</v>
      </c>
      <c r="L162" s="27"/>
      <c r="M162" s="27">
        <v>315</v>
      </c>
    </row>
    <row r="163" spans="1:13" ht="15.6" customHeight="1" x14ac:dyDescent="0.3">
      <c r="A163" s="6"/>
      <c r="B163" s="5" t="s">
        <v>185</v>
      </c>
      <c r="C163" s="6"/>
      <c r="D163" s="30">
        <f>SUM(D154:D162)</f>
        <v>27300</v>
      </c>
      <c r="E163" s="30">
        <f>SUM(E154:E162)</f>
        <v>26234</v>
      </c>
      <c r="F163" s="30"/>
      <c r="G163" s="30">
        <f>SUM(G154:G162)</f>
        <v>27150</v>
      </c>
      <c r="H163" s="30">
        <f>SUM(H154:H162)</f>
        <v>27045</v>
      </c>
      <c r="I163" s="19"/>
      <c r="J163" s="30">
        <f>SUM(J154:J162)</f>
        <v>30000</v>
      </c>
      <c r="K163" s="30">
        <f>SUM(K154:K162)</f>
        <v>27835.829999999998</v>
      </c>
      <c r="L163" s="27"/>
      <c r="M163" s="30">
        <f>SUM(M154:M162)</f>
        <v>25515</v>
      </c>
    </row>
    <row r="164" spans="1:13" x14ac:dyDescent="0.3">
      <c r="A164" s="6"/>
      <c r="B164" s="6"/>
      <c r="C164" s="6"/>
      <c r="D164" s="27"/>
      <c r="E164" s="27"/>
      <c r="F164" s="27"/>
      <c r="G164" s="28"/>
      <c r="H164" s="27"/>
      <c r="I164" s="18"/>
      <c r="J164" s="27"/>
      <c r="K164" s="27"/>
      <c r="L164" s="27"/>
      <c r="M164" s="27"/>
    </row>
    <row r="165" spans="1:13" ht="15.6" customHeight="1" x14ac:dyDescent="0.3">
      <c r="A165" s="3" t="s">
        <v>88</v>
      </c>
      <c r="B165" s="3" t="s">
        <v>186</v>
      </c>
      <c r="C165" s="6"/>
      <c r="D165" s="27">
        <v>12200</v>
      </c>
      <c r="E165" s="27">
        <v>14735</v>
      </c>
      <c r="F165" s="27"/>
      <c r="G165" s="28">
        <v>14700</v>
      </c>
      <c r="H165" s="27">
        <v>12638</v>
      </c>
      <c r="I165" s="18"/>
      <c r="J165" s="18">
        <v>14000</v>
      </c>
      <c r="K165" s="18">
        <v>9739.66</v>
      </c>
      <c r="L165" s="27"/>
      <c r="M165" s="27">
        <v>9750</v>
      </c>
    </row>
    <row r="166" spans="1:13" ht="15.6" customHeight="1" x14ac:dyDescent="0.3">
      <c r="A166" s="3" t="s">
        <v>89</v>
      </c>
      <c r="B166" s="3" t="s">
        <v>187</v>
      </c>
      <c r="C166" s="6"/>
      <c r="D166" s="27">
        <v>9000</v>
      </c>
      <c r="E166" s="27">
        <v>9727</v>
      </c>
      <c r="F166" s="27"/>
      <c r="G166" s="28">
        <v>10000</v>
      </c>
      <c r="H166" s="27">
        <v>13543</v>
      </c>
      <c r="I166" s="18"/>
      <c r="J166" s="18">
        <v>12000</v>
      </c>
      <c r="K166" s="18">
        <v>7352.5</v>
      </c>
      <c r="L166" s="27"/>
      <c r="M166" s="27">
        <v>6500</v>
      </c>
    </row>
    <row r="167" spans="1:13" ht="15.6" customHeight="1" x14ac:dyDescent="0.3">
      <c r="A167" s="3" t="s">
        <v>90</v>
      </c>
      <c r="B167" s="3" t="s">
        <v>188</v>
      </c>
      <c r="C167" s="6"/>
      <c r="D167" s="27">
        <v>3300</v>
      </c>
      <c r="E167" s="27">
        <v>3951</v>
      </c>
      <c r="F167" s="27"/>
      <c r="G167" s="28">
        <v>4000</v>
      </c>
      <c r="H167" s="27">
        <v>3035</v>
      </c>
      <c r="I167" s="18"/>
      <c r="J167" s="18">
        <v>4000</v>
      </c>
      <c r="K167" s="18">
        <v>3183.16</v>
      </c>
      <c r="L167" s="27"/>
      <c r="M167" s="27">
        <v>3000</v>
      </c>
    </row>
    <row r="168" spans="1:13" ht="15.6" customHeight="1" x14ac:dyDescent="0.3">
      <c r="A168" s="3" t="s">
        <v>91</v>
      </c>
      <c r="B168" s="3" t="s">
        <v>189</v>
      </c>
      <c r="C168" s="6"/>
      <c r="D168" s="27">
        <v>2300</v>
      </c>
      <c r="E168" s="27">
        <v>2803</v>
      </c>
      <c r="F168" s="27"/>
      <c r="G168" s="28">
        <v>3100</v>
      </c>
      <c r="H168" s="27">
        <v>3701</v>
      </c>
      <c r="I168" s="18"/>
      <c r="J168" s="18">
        <v>3700</v>
      </c>
      <c r="K168" s="18">
        <v>3994</v>
      </c>
      <c r="L168" s="27"/>
      <c r="M168" s="27">
        <v>4000</v>
      </c>
    </row>
    <row r="169" spans="1:13" ht="15.6" customHeight="1" x14ac:dyDescent="0.3">
      <c r="A169" s="3" t="s">
        <v>92</v>
      </c>
      <c r="B169" s="3" t="s">
        <v>190</v>
      </c>
      <c r="C169" s="6"/>
      <c r="D169" s="27">
        <v>720</v>
      </c>
      <c r="E169" s="27">
        <v>710</v>
      </c>
      <c r="F169" s="27"/>
      <c r="G169" s="28">
        <v>1200</v>
      </c>
      <c r="H169" s="27">
        <v>706</v>
      </c>
      <c r="I169" s="18"/>
      <c r="J169" s="18">
        <v>965</v>
      </c>
      <c r="K169" s="18">
        <v>1068.73</v>
      </c>
      <c r="L169" s="27"/>
      <c r="M169" s="27">
        <v>1500</v>
      </c>
    </row>
    <row r="170" spans="1:13" x14ac:dyDescent="0.3">
      <c r="A170" s="3" t="s">
        <v>214</v>
      </c>
      <c r="B170" s="7" t="s">
        <v>215</v>
      </c>
      <c r="C170" s="6"/>
      <c r="D170" s="27">
        <v>0</v>
      </c>
      <c r="E170" s="27">
        <v>701</v>
      </c>
      <c r="F170" s="27"/>
      <c r="G170" s="28">
        <v>1225</v>
      </c>
      <c r="H170" s="27">
        <v>1358</v>
      </c>
      <c r="I170" s="18"/>
      <c r="J170" s="18">
        <v>1400</v>
      </c>
      <c r="K170" s="18">
        <v>1491.59</v>
      </c>
      <c r="L170" s="27"/>
      <c r="M170" s="27">
        <v>0</v>
      </c>
    </row>
    <row r="171" spans="1:13" x14ac:dyDescent="0.3">
      <c r="A171" s="3"/>
      <c r="B171" s="7" t="s">
        <v>228</v>
      </c>
      <c r="C171" s="6"/>
      <c r="D171" s="27">
        <v>0</v>
      </c>
      <c r="E171" s="27"/>
      <c r="F171" s="27"/>
      <c r="G171" s="28"/>
      <c r="H171" s="27"/>
      <c r="I171" s="18"/>
      <c r="J171" s="18">
        <v>5000</v>
      </c>
      <c r="K171" s="18">
        <v>0</v>
      </c>
      <c r="L171" s="27"/>
      <c r="M171" s="27">
        <v>0</v>
      </c>
    </row>
    <row r="172" spans="1:13" ht="15.6" customHeight="1" x14ac:dyDescent="0.3">
      <c r="A172" s="6"/>
      <c r="B172" s="5" t="s">
        <v>191</v>
      </c>
      <c r="C172" s="6"/>
      <c r="D172" s="30">
        <f>SUM(D165:D171)</f>
        <v>27520</v>
      </c>
      <c r="E172" s="30">
        <f>SUM(E165:E171)</f>
        <v>32627</v>
      </c>
      <c r="F172" s="30"/>
      <c r="G172" s="30">
        <f>SUM(G165:G171)</f>
        <v>34225</v>
      </c>
      <c r="H172" s="30">
        <f>SUM(H165:H171)</f>
        <v>34981</v>
      </c>
      <c r="I172" s="19"/>
      <c r="J172" s="30">
        <f>SUM(J165:J171)</f>
        <v>41065</v>
      </c>
      <c r="K172" s="30">
        <f>SUM(K165:K171)</f>
        <v>26829.64</v>
      </c>
      <c r="L172" s="27"/>
      <c r="M172" s="30">
        <f>SUM(M165:M171)</f>
        <v>24750</v>
      </c>
    </row>
    <row r="173" spans="1:13" x14ac:dyDescent="0.3">
      <c r="A173" s="6"/>
      <c r="B173" s="6"/>
      <c r="C173" s="6"/>
      <c r="D173" s="27"/>
      <c r="E173" s="27"/>
      <c r="F173" s="27"/>
      <c r="G173" s="28"/>
      <c r="H173" s="30"/>
      <c r="I173" s="19"/>
      <c r="J173" s="30"/>
      <c r="K173" s="27"/>
      <c r="L173" s="27"/>
      <c r="M173" s="27"/>
    </row>
    <row r="174" spans="1:13" ht="15.6" customHeight="1" x14ac:dyDescent="0.3">
      <c r="A174" s="6"/>
      <c r="B174" s="5" t="s">
        <v>192</v>
      </c>
      <c r="C174" s="6"/>
      <c r="D174" s="30">
        <f>+D152+D163+D172</f>
        <v>73494</v>
      </c>
      <c r="E174" s="30">
        <f>+E152+E163+E172</f>
        <v>77961</v>
      </c>
      <c r="F174" s="30"/>
      <c r="G174" s="30">
        <f>+G152+G163+G172</f>
        <v>80769</v>
      </c>
      <c r="H174" s="30">
        <f>+H152+H163+H172</f>
        <v>80699</v>
      </c>
      <c r="I174" s="19"/>
      <c r="J174" s="30">
        <f>+J152+J163+J172</f>
        <v>91345</v>
      </c>
      <c r="K174" s="30">
        <f>+K152+K163+K172</f>
        <v>75000.47</v>
      </c>
      <c r="L174" s="27"/>
      <c r="M174" s="30">
        <f>+M152+M163+M172</f>
        <v>70545</v>
      </c>
    </row>
    <row r="175" spans="1:13" x14ac:dyDescent="0.3">
      <c r="A175" s="6"/>
      <c r="B175" s="6"/>
      <c r="C175" s="6"/>
      <c r="D175" s="27"/>
      <c r="E175" s="27"/>
      <c r="F175" s="27"/>
      <c r="G175" s="28"/>
      <c r="H175" s="27"/>
      <c r="I175" s="18"/>
      <c r="J175" s="27"/>
      <c r="K175" s="27"/>
      <c r="L175" s="27"/>
      <c r="M175" s="27"/>
    </row>
    <row r="176" spans="1:13" ht="15.6" customHeight="1" x14ac:dyDescent="0.3">
      <c r="A176" s="3" t="s">
        <v>93</v>
      </c>
      <c r="B176" s="3" t="s">
        <v>193</v>
      </c>
      <c r="C176" s="6"/>
      <c r="D176" s="27">
        <v>0</v>
      </c>
      <c r="E176" s="27">
        <v>0</v>
      </c>
      <c r="F176" s="27"/>
      <c r="G176" s="28">
        <v>1678</v>
      </c>
      <c r="H176" s="27">
        <v>346</v>
      </c>
      <c r="I176" s="18"/>
      <c r="J176" s="18">
        <v>944</v>
      </c>
      <c r="K176" s="18">
        <v>100</v>
      </c>
      <c r="L176" s="27"/>
      <c r="M176" s="27">
        <v>0</v>
      </c>
    </row>
    <row r="177" spans="1:13" ht="15.6" customHeight="1" x14ac:dyDescent="0.3">
      <c r="A177" s="3" t="s">
        <v>94</v>
      </c>
      <c r="B177" s="3" t="s">
        <v>194</v>
      </c>
      <c r="C177" s="6"/>
      <c r="D177" s="27">
        <v>1500</v>
      </c>
      <c r="E177" s="27">
        <v>1274</v>
      </c>
      <c r="F177" s="27"/>
      <c r="G177" s="28">
        <v>2200</v>
      </c>
      <c r="H177" s="27">
        <v>1691</v>
      </c>
      <c r="I177" s="18"/>
      <c r="J177" s="18">
        <v>2200</v>
      </c>
      <c r="K177" s="18">
        <v>1348.39</v>
      </c>
      <c r="L177" s="27"/>
      <c r="M177" s="27">
        <v>1700</v>
      </c>
    </row>
    <row r="178" spans="1:13" ht="15.6" customHeight="1" x14ac:dyDescent="0.3">
      <c r="A178" s="3" t="s">
        <v>95</v>
      </c>
      <c r="B178" s="3" t="s">
        <v>195</v>
      </c>
      <c r="C178" s="6"/>
      <c r="D178" s="27"/>
      <c r="E178" s="27">
        <v>-1897</v>
      </c>
      <c r="F178" s="27"/>
      <c r="G178" s="28"/>
      <c r="H178" s="27"/>
      <c r="I178" s="18"/>
      <c r="J178" s="27"/>
      <c r="K178" s="27">
        <v>0</v>
      </c>
      <c r="L178" s="27"/>
      <c r="M178" s="27">
        <v>0</v>
      </c>
    </row>
    <row r="179" spans="1:13" ht="15.6" customHeight="1" x14ac:dyDescent="0.3">
      <c r="A179" s="6"/>
      <c r="B179" s="5" t="s">
        <v>193</v>
      </c>
      <c r="C179" s="6"/>
      <c r="D179" s="27"/>
      <c r="E179" s="30">
        <f>SUM(E176:E178)</f>
        <v>-623</v>
      </c>
      <c r="F179" s="30"/>
      <c r="G179" s="32">
        <v>3878</v>
      </c>
      <c r="H179" s="30">
        <v>2037</v>
      </c>
      <c r="I179" s="19"/>
      <c r="J179" s="30">
        <v>3144</v>
      </c>
      <c r="K179" s="30">
        <f>SUM(K176:K178)</f>
        <v>1448.39</v>
      </c>
      <c r="L179" s="27"/>
      <c r="M179" s="30">
        <f>SUM(M176:M178)</f>
        <v>1700</v>
      </c>
    </row>
    <row r="180" spans="1:13" x14ac:dyDescent="0.3">
      <c r="A180" s="6"/>
      <c r="B180" s="6"/>
      <c r="C180" s="6"/>
      <c r="D180" s="27"/>
      <c r="E180" s="27"/>
      <c r="F180" s="27"/>
      <c r="G180" s="28"/>
      <c r="H180" s="27"/>
      <c r="I180" s="18"/>
      <c r="J180" s="27"/>
      <c r="K180" s="27"/>
      <c r="L180" s="27"/>
      <c r="M180" s="27"/>
    </row>
    <row r="181" spans="1:13" ht="15.6" customHeight="1" x14ac:dyDescent="0.3">
      <c r="A181" s="6"/>
      <c r="B181" s="5" t="s">
        <v>196</v>
      </c>
      <c r="C181" s="6"/>
      <c r="D181" s="30">
        <f>D45+D54+D76+D94+D99+D115+D119+D125+D132+D138+D144+D148+D174+D179</f>
        <v>345465</v>
      </c>
      <c r="E181" s="30">
        <f>E45+E54+E76+E94+E99+E115+E119+E125+E132+E138+E144+E148+E174+E179</f>
        <v>360432</v>
      </c>
      <c r="F181" s="30"/>
      <c r="G181" s="30">
        <f>G45+G54+G76+G94+G99+G115+G119+G125+G132+G138+G144+G148+G174+G179</f>
        <v>432335</v>
      </c>
      <c r="H181" s="30">
        <f>H45+H54+H76+H94+H99+H115+H119+H125+H132+H138+H144+H148+H174+H179</f>
        <v>413162</v>
      </c>
      <c r="I181" s="19"/>
      <c r="J181" s="30">
        <f>J45+J54+J76+J94+J99+J115+J119+J125+J132+J138+J144+J148+J174+J179</f>
        <v>452578</v>
      </c>
      <c r="K181" s="30">
        <f>K45+K54+K76+K94+K99+K115+K119+K125+K132+K138+K144+K148+K174+K179</f>
        <v>409620.28</v>
      </c>
      <c r="L181" s="27"/>
      <c r="M181" s="30">
        <f>M45+M54+M76+M94+M99+M115+M119+M125+M132+M138+M144+M148+M174+M179</f>
        <v>417261</v>
      </c>
    </row>
    <row r="182" spans="1:13" x14ac:dyDescent="0.3">
      <c r="A182" s="6"/>
      <c r="B182" s="6"/>
      <c r="C182" s="6"/>
      <c r="D182" s="27"/>
      <c r="E182" s="27"/>
      <c r="F182" s="27"/>
      <c r="G182" s="28"/>
      <c r="H182" s="30"/>
      <c r="I182" s="19"/>
      <c r="J182" s="30"/>
      <c r="K182" s="27"/>
      <c r="L182" s="27"/>
      <c r="M182" s="27"/>
    </row>
    <row r="183" spans="1:13" ht="15.6" customHeight="1" x14ac:dyDescent="0.3">
      <c r="A183" s="6"/>
      <c r="B183" s="5" t="s">
        <v>197</v>
      </c>
      <c r="C183" s="6"/>
      <c r="D183" s="30">
        <f>D181</f>
        <v>345465</v>
      </c>
      <c r="E183" s="30">
        <f>E181</f>
        <v>360432</v>
      </c>
      <c r="F183" s="30"/>
      <c r="G183" s="30">
        <f>G181</f>
        <v>432335</v>
      </c>
      <c r="H183" s="30">
        <f>H181</f>
        <v>413162</v>
      </c>
      <c r="I183" s="19"/>
      <c r="J183" s="30">
        <f>J181</f>
        <v>452578</v>
      </c>
      <c r="K183" s="30">
        <f>K181</f>
        <v>409620.28</v>
      </c>
      <c r="L183" s="27"/>
      <c r="M183" s="30">
        <f>M181</f>
        <v>417261</v>
      </c>
    </row>
    <row r="184" spans="1:13" x14ac:dyDescent="0.3">
      <c r="A184" s="6"/>
      <c r="B184" s="6"/>
      <c r="C184" s="6"/>
      <c r="D184" s="27"/>
      <c r="E184" s="27"/>
      <c r="F184" s="27"/>
      <c r="G184" s="28"/>
      <c r="H184" s="30"/>
      <c r="I184" s="19"/>
      <c r="J184" s="30"/>
      <c r="K184" s="27"/>
      <c r="L184" s="27"/>
      <c r="M184" s="27"/>
    </row>
    <row r="185" spans="1:13" x14ac:dyDescent="0.3">
      <c r="A185" s="6"/>
      <c r="B185" s="6"/>
      <c r="C185" s="6"/>
      <c r="D185" s="27"/>
      <c r="E185" s="27"/>
      <c r="F185" s="27"/>
      <c r="G185" s="28"/>
      <c r="H185" s="30"/>
      <c r="I185" s="19"/>
      <c r="J185" s="30"/>
      <c r="K185" s="27"/>
      <c r="L185" s="27"/>
      <c r="M185" s="27"/>
    </row>
    <row r="186" spans="1:13" x14ac:dyDescent="0.3">
      <c r="A186" s="5" t="s">
        <v>96</v>
      </c>
      <c r="B186" s="5"/>
      <c r="C186" s="6"/>
      <c r="D186" s="30"/>
      <c r="E186" s="30">
        <f>E34-E183</f>
        <v>35824</v>
      </c>
      <c r="F186" s="30"/>
      <c r="G186" s="30"/>
      <c r="H186" s="30">
        <f>H34-H183</f>
        <v>14749</v>
      </c>
      <c r="I186" s="19"/>
      <c r="J186" s="30">
        <f>J34-J183</f>
        <v>0</v>
      </c>
      <c r="K186" s="30">
        <f>K34-K183</f>
        <v>51099.44</v>
      </c>
      <c r="L186" s="27"/>
      <c r="M186" s="30">
        <f>M34-M183</f>
        <v>-21148</v>
      </c>
    </row>
    <row r="187" spans="1:13" x14ac:dyDescent="0.3">
      <c r="A187" s="6"/>
      <c r="B187" s="6"/>
      <c r="C187" s="6"/>
      <c r="D187" s="23"/>
      <c r="E187" s="23"/>
      <c r="F187" s="23"/>
      <c r="G187" s="33"/>
      <c r="H187" s="23"/>
      <c r="I187" s="17"/>
      <c r="M187" s="23"/>
    </row>
    <row r="188" spans="1:13" ht="15.6" customHeight="1" x14ac:dyDescent="0.3">
      <c r="A188" s="8"/>
      <c r="B188" s="8"/>
      <c r="C188" s="8"/>
      <c r="D188" s="23"/>
      <c r="E188" s="23"/>
      <c r="F188" s="23"/>
      <c r="G188" s="33" t="s">
        <v>216</v>
      </c>
      <c r="H188" s="23"/>
      <c r="I188" s="17"/>
      <c r="M188" s="23"/>
    </row>
    <row r="189" spans="1:13" x14ac:dyDescent="0.3">
      <c r="D189" s="23"/>
      <c r="E189" s="23"/>
      <c r="F189" s="23"/>
      <c r="G189" s="33"/>
      <c r="H189" s="23"/>
      <c r="I189" s="17"/>
      <c r="M189" s="23"/>
    </row>
    <row r="190" spans="1:13" x14ac:dyDescent="0.3">
      <c r="D190" s="23"/>
      <c r="E190" s="23"/>
      <c r="F190" s="23"/>
      <c r="G190" s="33"/>
      <c r="H190" s="23"/>
      <c r="I190" s="17"/>
      <c r="M190" s="23"/>
    </row>
    <row r="191" spans="1:13" x14ac:dyDescent="0.3">
      <c r="D191" s="23"/>
      <c r="E191" s="23"/>
      <c r="F191" s="23"/>
      <c r="G191" s="33"/>
      <c r="H191" s="23"/>
      <c r="I191" s="17"/>
    </row>
    <row r="192" spans="1:13" x14ac:dyDescent="0.3">
      <c r="D192" s="23"/>
      <c r="E192" s="23"/>
      <c r="F192" s="23"/>
      <c r="G192" s="33"/>
      <c r="H192" s="23"/>
      <c r="I192" s="17"/>
    </row>
    <row r="193" spans="4:9" x14ac:dyDescent="0.3">
      <c r="D193" s="23"/>
      <c r="E193" s="23"/>
      <c r="F193" s="23"/>
      <c r="G193" s="33"/>
      <c r="H193" s="23"/>
      <c r="I193" s="17"/>
    </row>
    <row r="194" spans="4:9" x14ac:dyDescent="0.3">
      <c r="D194" s="23"/>
      <c r="E194" s="23"/>
      <c r="F194" s="23"/>
      <c r="G194" s="33"/>
      <c r="H194" s="23"/>
      <c r="I194" s="17"/>
    </row>
  </sheetData>
  <sheetProtection algorithmName="SHA-512" hashValue="ivYMbsGoKH4lAXDFFyqAZUjscrGGg59+QhgGqLfLty/QbuzLu9zyISq80BoA48PADYL6ISoDaVlIxurh1NhQvA==" saltValue="WJxaVRSglMjZa3vbhzV0Fw==" spinCount="100000" sheet="1" objects="1" scenarios="1"/>
  <mergeCells count="6">
    <mergeCell ref="J5:K5"/>
    <mergeCell ref="A1:B1"/>
    <mergeCell ref="A2:B2"/>
    <mergeCell ref="A3:B3"/>
    <mergeCell ref="D5:E5"/>
    <mergeCell ref="G5:H5"/>
  </mergeCells>
  <printOptions horizontalCentered="1" gridLines="1"/>
  <pageMargins left="0.25" right="0.25" top="0.75" bottom="0.75" header="0.3" footer="0.3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pasto</cp:lastModifiedBy>
  <cp:lastPrinted>2021-02-03T18:37:31Z</cp:lastPrinted>
  <dcterms:created xsi:type="dcterms:W3CDTF">2015-05-15T17:27:54Z</dcterms:created>
  <dcterms:modified xsi:type="dcterms:W3CDTF">2021-04-23T18:12:12Z</dcterms:modified>
</cp:coreProperties>
</file>