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sto\Documents\"/>
    </mc:Choice>
  </mc:AlternateContent>
  <xr:revisionPtr revIDLastSave="0" documentId="8_{006A5170-A544-418F-AE24-A0435ECD59AC}" xr6:coauthVersionLast="46" xr6:coauthVersionMax="46" xr10:uidLastSave="{00000000-0000-0000-0000-000000000000}"/>
  <workbookProtection workbookAlgorithmName="SHA-512" workbookHashValue="cJueixGNsVOW6CYeWLRFyCv4mQWmiiojyC0Q9Ckn0ncuhVR5mcskmOh6HBwyYgGIU0WddvJWzuE+i6or/b9gmg==" workbookSaltValue="f63EK3hlxBi5oY6k1VRDCQ==" workbookSpinCount="100000" lockStructure="1"/>
  <bookViews>
    <workbookView xWindow="-108" yWindow="-108" windowWidth="23256" windowHeight="12576" activeTab="2" xr2:uid="{00000000-000D-0000-FFFF-FFFF00000000}"/>
  </bookViews>
  <sheets>
    <sheet name="Jan 2021" sheetId="6" r:id="rId1"/>
    <sheet name="Feb 2021" sheetId="4" r:id="rId2"/>
    <sheet name="Mar 2021" sheetId="5" r:id="rId3"/>
    <sheet name="Sheet3" sheetId="7" r:id="rId4"/>
  </sheets>
  <definedNames>
    <definedName name="_xlnm.Print_Area" localSheetId="1">'Feb 2021'!$A$1:$J$180</definedName>
    <definedName name="_xlnm.Print_Area" localSheetId="0">'Jan 2021'!$A$1:$J$180</definedName>
    <definedName name="_xlnm.Print_Area" localSheetId="2">'Mar 2021'!$A$1:$J$197</definedName>
    <definedName name="_xlnm.Print_Titles" localSheetId="1">'Feb 2021'!$1:$6</definedName>
    <definedName name="_xlnm.Print_Titles" localSheetId="0">'Jan 2021'!$1:$6</definedName>
    <definedName name="_xlnm.Print_Titles" localSheetId="2">'Mar 2021'!$1:$6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5" l="1"/>
  <c r="J29" i="5"/>
  <c r="E29" i="5"/>
  <c r="H10" i="5"/>
  <c r="H11" i="5"/>
  <c r="H12" i="5"/>
  <c r="H15" i="5"/>
  <c r="H16" i="5"/>
  <c r="H17" i="5"/>
  <c r="H20" i="5"/>
  <c r="H21" i="5"/>
  <c r="H22" i="5"/>
  <c r="H23" i="5"/>
  <c r="H24" i="5"/>
  <c r="H25" i="5"/>
  <c r="H26" i="5"/>
  <c r="H27" i="5"/>
  <c r="H28" i="5"/>
  <c r="H36" i="5"/>
  <c r="H37" i="5"/>
  <c r="H38" i="5"/>
  <c r="H39" i="5"/>
  <c r="H40" i="5"/>
  <c r="H41" i="5"/>
  <c r="H45" i="5"/>
  <c r="H46" i="5"/>
  <c r="H47" i="5"/>
  <c r="H48" i="5"/>
  <c r="H49" i="5"/>
  <c r="H50" i="5"/>
  <c r="H54" i="5"/>
  <c r="H55" i="5"/>
  <c r="H56" i="5"/>
  <c r="H57" i="5"/>
  <c r="H58" i="5"/>
  <c r="H61" i="5"/>
  <c r="H62" i="5"/>
  <c r="H63" i="5"/>
  <c r="H64" i="5"/>
  <c r="H65" i="5"/>
  <c r="H68" i="5"/>
  <c r="H69" i="5"/>
  <c r="H70" i="5"/>
  <c r="H76" i="5"/>
  <c r="H77" i="5"/>
  <c r="H78" i="5"/>
  <c r="H79" i="5"/>
  <c r="H82" i="5"/>
  <c r="H83" i="5"/>
  <c r="H84" i="5"/>
  <c r="H85" i="5"/>
  <c r="H86" i="5"/>
  <c r="H87" i="5"/>
  <c r="H88" i="5"/>
  <c r="H93" i="5"/>
  <c r="H94" i="5"/>
  <c r="H95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4" i="5"/>
  <c r="H115" i="5"/>
  <c r="H118" i="5"/>
  <c r="H119" i="5"/>
  <c r="H120" i="5"/>
  <c r="H121" i="5"/>
  <c r="H124" i="5"/>
  <c r="H125" i="5"/>
  <c r="H126" i="5"/>
  <c r="H127" i="5"/>
  <c r="H128" i="5"/>
  <c r="H131" i="5"/>
  <c r="H132" i="5"/>
  <c r="H133" i="5"/>
  <c r="H134" i="5"/>
  <c r="H137" i="5"/>
  <c r="H138" i="5"/>
  <c r="H139" i="5"/>
  <c r="H140" i="5"/>
  <c r="H143" i="5"/>
  <c r="H144" i="5"/>
  <c r="H148" i="5"/>
  <c r="H151" i="5"/>
  <c r="H152" i="5"/>
  <c r="H153" i="5"/>
  <c r="H154" i="5"/>
  <c r="H155" i="5"/>
  <c r="H156" i="5"/>
  <c r="H157" i="5"/>
  <c r="H158" i="5"/>
  <c r="H159" i="5"/>
  <c r="H163" i="5"/>
  <c r="H164" i="5"/>
  <c r="H165" i="5"/>
  <c r="H166" i="5"/>
  <c r="H167" i="5"/>
  <c r="H172" i="5"/>
  <c r="H173" i="5"/>
  <c r="H174" i="5"/>
  <c r="G28" i="5"/>
  <c r="G148" i="5"/>
  <c r="H10" i="4"/>
  <c r="H11" i="4"/>
  <c r="H12" i="4"/>
  <c r="H15" i="4"/>
  <c r="H16" i="4"/>
  <c r="H17" i="4"/>
  <c r="H18" i="4"/>
  <c r="H20" i="4"/>
  <c r="H21" i="4"/>
  <c r="H22" i="4"/>
  <c r="H23" i="4"/>
  <c r="H24" i="4"/>
  <c r="H25" i="4"/>
  <c r="H26" i="4"/>
  <c r="H27" i="4"/>
  <c r="H28" i="4"/>
  <c r="H29" i="4"/>
  <c r="H36" i="4"/>
  <c r="H37" i="4"/>
  <c r="H38" i="4"/>
  <c r="H39" i="4"/>
  <c r="H40" i="4"/>
  <c r="H41" i="4"/>
  <c r="H45" i="4"/>
  <c r="H46" i="4"/>
  <c r="H47" i="4"/>
  <c r="H48" i="4"/>
  <c r="H49" i="4"/>
  <c r="H50" i="4"/>
  <c r="H54" i="4"/>
  <c r="H55" i="4"/>
  <c r="H56" i="4"/>
  <c r="H57" i="4"/>
  <c r="H58" i="4"/>
  <c r="H59" i="4"/>
  <c r="H61" i="4"/>
  <c r="H62" i="4"/>
  <c r="H63" i="4"/>
  <c r="H64" i="4"/>
  <c r="H65" i="4"/>
  <c r="H68" i="4"/>
  <c r="H69" i="4"/>
  <c r="H70" i="4"/>
  <c r="H76" i="4"/>
  <c r="H77" i="4"/>
  <c r="H78" i="4"/>
  <c r="H79" i="4"/>
  <c r="H82" i="4"/>
  <c r="H83" i="4"/>
  <c r="H84" i="4"/>
  <c r="H85" i="4"/>
  <c r="H86" i="4"/>
  <c r="H87" i="4"/>
  <c r="H88" i="4"/>
  <c r="H93" i="4"/>
  <c r="H94" i="4"/>
  <c r="H95" i="4"/>
  <c r="H96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4" i="4"/>
  <c r="H115" i="4"/>
  <c r="H118" i="4"/>
  <c r="H119" i="4"/>
  <c r="H120" i="4"/>
  <c r="H121" i="4"/>
  <c r="H124" i="4"/>
  <c r="H125" i="4"/>
  <c r="H126" i="4"/>
  <c r="H127" i="4"/>
  <c r="H128" i="4"/>
  <c r="H129" i="4"/>
  <c r="H131" i="4"/>
  <c r="H132" i="4"/>
  <c r="H133" i="4"/>
  <c r="H134" i="4"/>
  <c r="H137" i="4"/>
  <c r="H138" i="4"/>
  <c r="H139" i="4"/>
  <c r="H140" i="4"/>
  <c r="H143" i="4"/>
  <c r="H144" i="4"/>
  <c r="H145" i="4"/>
  <c r="H148" i="4"/>
  <c r="H151" i="4"/>
  <c r="H152" i="4"/>
  <c r="H153" i="4"/>
  <c r="H154" i="4"/>
  <c r="H155" i="4"/>
  <c r="H156" i="4"/>
  <c r="H157" i="4"/>
  <c r="H158" i="4"/>
  <c r="H159" i="4"/>
  <c r="H162" i="4"/>
  <c r="H163" i="4"/>
  <c r="H164" i="4"/>
  <c r="H165" i="4"/>
  <c r="H166" i="4"/>
  <c r="H167" i="4"/>
  <c r="H172" i="4"/>
  <c r="H173" i="4"/>
  <c r="H174" i="4"/>
  <c r="G24" i="4"/>
  <c r="G28" i="4"/>
  <c r="G36" i="4"/>
  <c r="G48" i="4"/>
  <c r="G83" i="4"/>
  <c r="G102" i="4"/>
  <c r="G110" i="4"/>
  <c r="G133" i="4"/>
  <c r="G137" i="4"/>
  <c r="G139" i="4"/>
  <c r="G148" i="4"/>
  <c r="G153" i="4"/>
  <c r="G156" i="4"/>
  <c r="G158" i="4"/>
  <c r="G167" i="4"/>
  <c r="H9" i="4"/>
  <c r="J29" i="6"/>
  <c r="H10" i="6"/>
  <c r="H11" i="6"/>
  <c r="H12" i="6"/>
  <c r="H13" i="6"/>
  <c r="H15" i="6"/>
  <c r="H16" i="6"/>
  <c r="H17" i="6"/>
  <c r="H20" i="6"/>
  <c r="H21" i="6"/>
  <c r="H22" i="6"/>
  <c r="H23" i="6"/>
  <c r="H24" i="6"/>
  <c r="H25" i="6"/>
  <c r="H26" i="6"/>
  <c r="H27" i="6"/>
  <c r="H28" i="6"/>
  <c r="H36" i="6"/>
  <c r="H37" i="6"/>
  <c r="H38" i="6"/>
  <c r="H39" i="6"/>
  <c r="H40" i="6"/>
  <c r="H41" i="6"/>
  <c r="H44" i="6"/>
  <c r="H45" i="6"/>
  <c r="H46" i="6"/>
  <c r="H47" i="6"/>
  <c r="H48" i="6"/>
  <c r="H49" i="6"/>
  <c r="H50" i="6"/>
  <c r="H53" i="6"/>
  <c r="H54" i="6"/>
  <c r="H55" i="6"/>
  <c r="H56" i="6"/>
  <c r="H57" i="6"/>
  <c r="H58" i="6"/>
  <c r="H61" i="6"/>
  <c r="H62" i="6"/>
  <c r="H63" i="6"/>
  <c r="H64" i="6"/>
  <c r="H65" i="6"/>
  <c r="H68" i="6"/>
  <c r="H69" i="6"/>
  <c r="H70" i="6"/>
  <c r="H71" i="6"/>
  <c r="H75" i="6"/>
  <c r="H76" i="6"/>
  <c r="H77" i="6"/>
  <c r="H78" i="6"/>
  <c r="H79" i="6"/>
  <c r="H82" i="6"/>
  <c r="H83" i="6"/>
  <c r="H84" i="6"/>
  <c r="H85" i="6"/>
  <c r="H86" i="6"/>
  <c r="H87" i="6"/>
  <c r="H88" i="6"/>
  <c r="H93" i="6"/>
  <c r="H94" i="6"/>
  <c r="H95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4" i="6"/>
  <c r="H115" i="6"/>
  <c r="H118" i="6"/>
  <c r="H119" i="6"/>
  <c r="H120" i="6"/>
  <c r="H121" i="6"/>
  <c r="H124" i="6"/>
  <c r="H125" i="6"/>
  <c r="H126" i="6"/>
  <c r="H127" i="6"/>
  <c r="H128" i="6"/>
  <c r="H129" i="6"/>
  <c r="H131" i="6"/>
  <c r="H132" i="6"/>
  <c r="H133" i="6"/>
  <c r="H134" i="6"/>
  <c r="H137" i="6"/>
  <c r="H138" i="6"/>
  <c r="H139" i="6"/>
  <c r="H140" i="6"/>
  <c r="H143" i="6"/>
  <c r="H144" i="6"/>
  <c r="H148" i="6"/>
  <c r="H151" i="6"/>
  <c r="H152" i="6"/>
  <c r="H153" i="6"/>
  <c r="H154" i="6"/>
  <c r="H155" i="6"/>
  <c r="H156" i="6"/>
  <c r="H157" i="6"/>
  <c r="H158" i="6"/>
  <c r="H159" i="6"/>
  <c r="H162" i="6"/>
  <c r="H163" i="6"/>
  <c r="H164" i="6"/>
  <c r="H165" i="6"/>
  <c r="H166" i="6"/>
  <c r="H167" i="6"/>
  <c r="H168" i="6"/>
  <c r="H172" i="6"/>
  <c r="H173" i="6"/>
  <c r="H174" i="6"/>
  <c r="H9" i="6"/>
  <c r="G16" i="6"/>
  <c r="G25" i="6"/>
  <c r="G28" i="6"/>
  <c r="G37" i="6"/>
  <c r="G39" i="6"/>
  <c r="G46" i="6"/>
  <c r="G48" i="6"/>
  <c r="G55" i="6"/>
  <c r="G57" i="6"/>
  <c r="G64" i="6"/>
  <c r="G65" i="6"/>
  <c r="G70" i="6"/>
  <c r="G76" i="6"/>
  <c r="G84" i="6"/>
  <c r="G85" i="6"/>
  <c r="G86" i="6"/>
  <c r="G94" i="6"/>
  <c r="G95" i="6"/>
  <c r="G108" i="6"/>
  <c r="G114" i="6"/>
  <c r="G121" i="6"/>
  <c r="G124" i="6"/>
  <c r="G127" i="6"/>
  <c r="G132" i="6"/>
  <c r="G133" i="6"/>
  <c r="G137" i="6"/>
  <c r="G140" i="6"/>
  <c r="G143" i="6"/>
  <c r="G148" i="6"/>
  <c r="G152" i="6"/>
  <c r="G153" i="6"/>
  <c r="G156" i="6"/>
  <c r="G159" i="6"/>
  <c r="G165" i="6"/>
  <c r="G9" i="6"/>
  <c r="J175" i="6"/>
  <c r="E175" i="6"/>
  <c r="D174" i="6"/>
  <c r="G174" i="6" s="1"/>
  <c r="D173" i="6"/>
  <c r="G173" i="4" s="1"/>
  <c r="D172" i="6"/>
  <c r="G172" i="4" s="1"/>
  <c r="J168" i="6"/>
  <c r="D167" i="6"/>
  <c r="G167" i="6" s="1"/>
  <c r="D166" i="6"/>
  <c r="D165" i="6"/>
  <c r="D164" i="6"/>
  <c r="D163" i="6"/>
  <c r="G163" i="6" s="1"/>
  <c r="E168" i="6"/>
  <c r="H168" i="4" s="1"/>
  <c r="D162" i="6"/>
  <c r="J160" i="6"/>
  <c r="E160" i="6"/>
  <c r="H160" i="6" s="1"/>
  <c r="D159" i="6"/>
  <c r="G159" i="4" s="1"/>
  <c r="D158" i="6"/>
  <c r="G158" i="6" s="1"/>
  <c r="D157" i="6"/>
  <c r="D156" i="6"/>
  <c r="D155" i="6"/>
  <c r="G155" i="6" s="1"/>
  <c r="D154" i="6"/>
  <c r="D153" i="6"/>
  <c r="D152" i="6"/>
  <c r="D151" i="6"/>
  <c r="G151" i="4" s="1"/>
  <c r="J149" i="6"/>
  <c r="J170" i="6" s="1"/>
  <c r="E149" i="6"/>
  <c r="E147" i="6"/>
  <c r="H147" i="4" s="1"/>
  <c r="D147" i="6"/>
  <c r="D149" i="6" s="1"/>
  <c r="G149" i="6" s="1"/>
  <c r="J145" i="6"/>
  <c r="E145" i="6"/>
  <c r="H145" i="6" s="1"/>
  <c r="D144" i="6"/>
  <c r="D143" i="6"/>
  <c r="J141" i="6"/>
  <c r="E141" i="6"/>
  <c r="H141" i="6" s="1"/>
  <c r="D140" i="6"/>
  <c r="D139" i="6"/>
  <c r="G139" i="6" s="1"/>
  <c r="D138" i="6"/>
  <c r="G138" i="6" s="1"/>
  <c r="D137" i="6"/>
  <c r="J135" i="6"/>
  <c r="E135" i="6"/>
  <c r="H135" i="6" s="1"/>
  <c r="D134" i="6"/>
  <c r="D133" i="6"/>
  <c r="D132" i="6"/>
  <c r="D131" i="6"/>
  <c r="G131" i="6" s="1"/>
  <c r="J129" i="6"/>
  <c r="E129" i="6"/>
  <c r="D128" i="6"/>
  <c r="D127" i="6"/>
  <c r="D126" i="6"/>
  <c r="D125" i="6"/>
  <c r="G125" i="6" s="1"/>
  <c r="D124" i="6"/>
  <c r="J122" i="6"/>
  <c r="E122" i="6"/>
  <c r="H122" i="6" s="1"/>
  <c r="D121" i="6"/>
  <c r="G121" i="4" s="1"/>
  <c r="D120" i="6"/>
  <c r="G120" i="6" s="1"/>
  <c r="D119" i="6"/>
  <c r="G119" i="6" s="1"/>
  <c r="D118" i="6"/>
  <c r="J116" i="6"/>
  <c r="E116" i="6"/>
  <c r="H116" i="6" s="1"/>
  <c r="D116" i="6"/>
  <c r="D115" i="6"/>
  <c r="G115" i="6" s="1"/>
  <c r="D114" i="6"/>
  <c r="J112" i="6"/>
  <c r="E112" i="6"/>
  <c r="H112" i="6" s="1"/>
  <c r="D111" i="6"/>
  <c r="D110" i="6"/>
  <c r="G110" i="6" s="1"/>
  <c r="D109" i="6"/>
  <c r="G109" i="6" s="1"/>
  <c r="D108" i="6"/>
  <c r="D107" i="6"/>
  <c r="G107" i="6" s="1"/>
  <c r="D106" i="6"/>
  <c r="G106" i="6" s="1"/>
  <c r="D105" i="6"/>
  <c r="G105" i="4" s="1"/>
  <c r="D104" i="6"/>
  <c r="G104" i="4" s="1"/>
  <c r="D103" i="6"/>
  <c r="D102" i="6"/>
  <c r="G102" i="6" s="1"/>
  <c r="D101" i="6"/>
  <c r="G101" i="6" s="1"/>
  <c r="D100" i="6"/>
  <c r="D99" i="6"/>
  <c r="G99" i="6" s="1"/>
  <c r="D98" i="6"/>
  <c r="G98" i="6" s="1"/>
  <c r="J96" i="6"/>
  <c r="E96" i="6"/>
  <c r="H96" i="6" s="1"/>
  <c r="D96" i="6"/>
  <c r="D95" i="6"/>
  <c r="G95" i="4" s="1"/>
  <c r="D94" i="6"/>
  <c r="G94" i="4" s="1"/>
  <c r="D93" i="6"/>
  <c r="G93" i="6" s="1"/>
  <c r="J89" i="6"/>
  <c r="E89" i="6"/>
  <c r="H89" i="4" s="1"/>
  <c r="D88" i="6"/>
  <c r="D87" i="6"/>
  <c r="G87" i="6" s="1"/>
  <c r="D86" i="6"/>
  <c r="D85" i="6"/>
  <c r="G85" i="4" s="1"/>
  <c r="D84" i="6"/>
  <c r="G84" i="4" s="1"/>
  <c r="D83" i="6"/>
  <c r="G83" i="6" s="1"/>
  <c r="D82" i="6"/>
  <c r="J80" i="6"/>
  <c r="J91" i="6" s="1"/>
  <c r="D79" i="6"/>
  <c r="D78" i="6"/>
  <c r="G78" i="6" s="1"/>
  <c r="D77" i="6"/>
  <c r="G77" i="4" s="1"/>
  <c r="D76" i="6"/>
  <c r="G76" i="4" s="1"/>
  <c r="E75" i="6"/>
  <c r="E80" i="6" s="1"/>
  <c r="H80" i="4" s="1"/>
  <c r="D75" i="6"/>
  <c r="G75" i="6" s="1"/>
  <c r="J71" i="6"/>
  <c r="E71" i="6"/>
  <c r="H71" i="4" s="1"/>
  <c r="D70" i="6"/>
  <c r="D69" i="6"/>
  <c r="D68" i="6"/>
  <c r="G68" i="6" s="1"/>
  <c r="J66" i="6"/>
  <c r="E66" i="6"/>
  <c r="D65" i="6"/>
  <c r="G65" i="4" s="1"/>
  <c r="D64" i="6"/>
  <c r="D63" i="6"/>
  <c r="D62" i="6"/>
  <c r="G62" i="6" s="1"/>
  <c r="D61" i="6"/>
  <c r="J59" i="6"/>
  <c r="J73" i="6" s="1"/>
  <c r="D58" i="6"/>
  <c r="G58" i="6" s="1"/>
  <c r="D57" i="6"/>
  <c r="G57" i="4" s="1"/>
  <c r="D56" i="6"/>
  <c r="G56" i="4" s="1"/>
  <c r="D55" i="6"/>
  <c r="D54" i="6"/>
  <c r="E59" i="6"/>
  <c r="H59" i="6" s="1"/>
  <c r="D53" i="6"/>
  <c r="J51" i="6"/>
  <c r="D50" i="6"/>
  <c r="D49" i="6"/>
  <c r="G49" i="6" s="1"/>
  <c r="D48" i="6"/>
  <c r="D47" i="6"/>
  <c r="D46" i="6"/>
  <c r="G46" i="4" s="1"/>
  <c r="D45" i="6"/>
  <c r="E44" i="6"/>
  <c r="H44" i="5" s="1"/>
  <c r="D44" i="6"/>
  <c r="G44" i="6" s="1"/>
  <c r="J42" i="6"/>
  <c r="D41" i="6"/>
  <c r="G41" i="6" s="1"/>
  <c r="D40" i="6"/>
  <c r="D39" i="6"/>
  <c r="D38" i="6"/>
  <c r="D37" i="6"/>
  <c r="G37" i="4" s="1"/>
  <c r="D36" i="6"/>
  <c r="G36" i="6" s="1"/>
  <c r="E35" i="6"/>
  <c r="H35" i="6" s="1"/>
  <c r="D35" i="6"/>
  <c r="G35" i="4" s="1"/>
  <c r="E29" i="6"/>
  <c r="H29" i="6" s="1"/>
  <c r="D27" i="6"/>
  <c r="G27" i="6" s="1"/>
  <c r="D26" i="6"/>
  <c r="G26" i="4" s="1"/>
  <c r="D25" i="6"/>
  <c r="G25" i="4" s="1"/>
  <c r="D24" i="6"/>
  <c r="G24" i="6" s="1"/>
  <c r="D23" i="6"/>
  <c r="G23" i="6" s="1"/>
  <c r="D22" i="6"/>
  <c r="D21" i="6"/>
  <c r="G21" i="6" s="1"/>
  <c r="D20" i="6"/>
  <c r="J18" i="6"/>
  <c r="E18" i="6"/>
  <c r="H18" i="6" s="1"/>
  <c r="D17" i="6"/>
  <c r="G17" i="4" s="1"/>
  <c r="D16" i="6"/>
  <c r="G16" i="4" s="1"/>
  <c r="D15" i="6"/>
  <c r="D18" i="6" s="1"/>
  <c r="J13" i="6"/>
  <c r="E13" i="6"/>
  <c r="D12" i="6"/>
  <c r="D11" i="6"/>
  <c r="G11" i="6" s="1"/>
  <c r="D10" i="6"/>
  <c r="D9" i="6"/>
  <c r="G9" i="5" s="1"/>
  <c r="J175" i="5"/>
  <c r="E175" i="5"/>
  <c r="D174" i="5"/>
  <c r="D173" i="5"/>
  <c r="G173" i="5" s="1"/>
  <c r="D172" i="5"/>
  <c r="J168" i="5"/>
  <c r="D167" i="5"/>
  <c r="D166" i="5"/>
  <c r="D165" i="5"/>
  <c r="D164" i="5"/>
  <c r="D163" i="5"/>
  <c r="E168" i="5"/>
  <c r="H168" i="5" s="1"/>
  <c r="D162" i="5"/>
  <c r="J160" i="5"/>
  <c r="E160" i="5"/>
  <c r="D159" i="5"/>
  <c r="D158" i="5"/>
  <c r="G158" i="5" s="1"/>
  <c r="D157" i="5"/>
  <c r="D156" i="5"/>
  <c r="D155" i="5"/>
  <c r="D154" i="5"/>
  <c r="D153" i="5"/>
  <c r="G153" i="5" s="1"/>
  <c r="D152" i="5"/>
  <c r="D151" i="5"/>
  <c r="J149" i="5"/>
  <c r="J170" i="5" s="1"/>
  <c r="E147" i="5"/>
  <c r="E149" i="5" s="1"/>
  <c r="D147" i="5"/>
  <c r="D149" i="5" s="1"/>
  <c r="J145" i="5"/>
  <c r="E145" i="5"/>
  <c r="D144" i="5"/>
  <c r="G144" i="5" s="1"/>
  <c r="D143" i="5"/>
  <c r="J141" i="5"/>
  <c r="E141" i="5"/>
  <c r="H141" i="5" s="1"/>
  <c r="D140" i="5"/>
  <c r="D139" i="5"/>
  <c r="D138" i="5"/>
  <c r="D137" i="5"/>
  <c r="J135" i="5"/>
  <c r="E135" i="5"/>
  <c r="D134" i="5"/>
  <c r="D133" i="5"/>
  <c r="G133" i="5" s="1"/>
  <c r="D132" i="5"/>
  <c r="D131" i="5"/>
  <c r="J129" i="5"/>
  <c r="E129" i="5"/>
  <c r="D128" i="5"/>
  <c r="G128" i="5" s="1"/>
  <c r="D127" i="5"/>
  <c r="D126" i="5"/>
  <c r="D125" i="5"/>
  <c r="G125" i="5" s="1"/>
  <c r="D124" i="5"/>
  <c r="J122" i="5"/>
  <c r="E122" i="5"/>
  <c r="D121" i="5"/>
  <c r="D120" i="5"/>
  <c r="G120" i="5" s="1"/>
  <c r="D119" i="5"/>
  <c r="D118" i="5"/>
  <c r="J116" i="5"/>
  <c r="E116" i="5"/>
  <c r="D115" i="5"/>
  <c r="D114" i="5"/>
  <c r="D116" i="5" s="1"/>
  <c r="J112" i="5"/>
  <c r="E112" i="5"/>
  <c r="H112" i="5" s="1"/>
  <c r="D111" i="5"/>
  <c r="D110" i="5"/>
  <c r="D109" i="5"/>
  <c r="G109" i="5" s="1"/>
  <c r="D108" i="5"/>
  <c r="D107" i="5"/>
  <c r="D106" i="5"/>
  <c r="D105" i="5"/>
  <c r="D104" i="5"/>
  <c r="G104" i="5" s="1"/>
  <c r="D103" i="5"/>
  <c r="D102" i="5"/>
  <c r="D101" i="5"/>
  <c r="G101" i="5" s="1"/>
  <c r="D100" i="5"/>
  <c r="D99" i="5"/>
  <c r="D98" i="5"/>
  <c r="J96" i="5"/>
  <c r="E96" i="5"/>
  <c r="H96" i="5" s="1"/>
  <c r="D95" i="5"/>
  <c r="D94" i="5"/>
  <c r="D93" i="5"/>
  <c r="G93" i="5" s="1"/>
  <c r="J89" i="5"/>
  <c r="E89" i="5"/>
  <c r="D88" i="5"/>
  <c r="D87" i="5"/>
  <c r="D86" i="5"/>
  <c r="D85" i="5"/>
  <c r="D84" i="5"/>
  <c r="D83" i="5"/>
  <c r="G83" i="5" s="1"/>
  <c r="D82" i="5"/>
  <c r="J80" i="5"/>
  <c r="D79" i="5"/>
  <c r="D78" i="5"/>
  <c r="D77" i="5"/>
  <c r="G77" i="5" s="1"/>
  <c r="D76" i="5"/>
  <c r="E75" i="5"/>
  <c r="E80" i="5" s="1"/>
  <c r="D75" i="5"/>
  <c r="G75" i="5" s="1"/>
  <c r="J71" i="5"/>
  <c r="E71" i="5"/>
  <c r="D70" i="5"/>
  <c r="D69" i="5"/>
  <c r="D68" i="5"/>
  <c r="J66" i="5"/>
  <c r="E66" i="5"/>
  <c r="D65" i="5"/>
  <c r="G65" i="5" s="1"/>
  <c r="D64" i="5"/>
  <c r="D63" i="5"/>
  <c r="D62" i="5"/>
  <c r="D61" i="5"/>
  <c r="J59" i="5"/>
  <c r="D58" i="5"/>
  <c r="D57" i="5"/>
  <c r="D56" i="5"/>
  <c r="G56" i="5" s="1"/>
  <c r="D55" i="5"/>
  <c r="D54" i="5"/>
  <c r="E53" i="5"/>
  <c r="E59" i="5" s="1"/>
  <c r="H59" i="5" s="1"/>
  <c r="D53" i="5"/>
  <c r="J51" i="5"/>
  <c r="D50" i="5"/>
  <c r="D49" i="5"/>
  <c r="D48" i="5"/>
  <c r="G48" i="5" s="1"/>
  <c r="D47" i="5"/>
  <c r="D46" i="5"/>
  <c r="D45" i="5"/>
  <c r="E51" i="5"/>
  <c r="D44" i="5"/>
  <c r="G44" i="5" s="1"/>
  <c r="J42" i="5"/>
  <c r="D41" i="5"/>
  <c r="D40" i="5"/>
  <c r="G40" i="5" s="1"/>
  <c r="D39" i="5"/>
  <c r="D38" i="5"/>
  <c r="D37" i="5"/>
  <c r="D36" i="5"/>
  <c r="E35" i="5"/>
  <c r="E42" i="5" s="1"/>
  <c r="D35" i="5"/>
  <c r="D27" i="5"/>
  <c r="D26" i="5"/>
  <c r="G26" i="5" s="1"/>
  <c r="D25" i="5"/>
  <c r="D24" i="5"/>
  <c r="D23" i="5"/>
  <c r="G23" i="5" s="1"/>
  <c r="D22" i="5"/>
  <c r="D21" i="5"/>
  <c r="G21" i="5" s="1"/>
  <c r="D20" i="5"/>
  <c r="J18" i="5"/>
  <c r="E18" i="5"/>
  <c r="H18" i="5" s="1"/>
  <c r="D17" i="5"/>
  <c r="D16" i="5"/>
  <c r="D15" i="5"/>
  <c r="J13" i="5"/>
  <c r="E13" i="5"/>
  <c r="D12" i="5"/>
  <c r="D11" i="5"/>
  <c r="D10" i="5"/>
  <c r="G10" i="5" s="1"/>
  <c r="D9" i="5"/>
  <c r="E162" i="4"/>
  <c r="E168" i="4" s="1"/>
  <c r="J175" i="4"/>
  <c r="E175" i="4"/>
  <c r="D174" i="4"/>
  <c r="D173" i="4"/>
  <c r="D172" i="4"/>
  <c r="J168" i="4"/>
  <c r="D167" i="4"/>
  <c r="D166" i="4"/>
  <c r="D165" i="4"/>
  <c r="G165" i="4" s="1"/>
  <c r="D164" i="4"/>
  <c r="D163" i="4"/>
  <c r="D162" i="4"/>
  <c r="J160" i="4"/>
  <c r="E160" i="4"/>
  <c r="D159" i="4"/>
  <c r="D158" i="4"/>
  <c r="D157" i="4"/>
  <c r="D156" i="4"/>
  <c r="D155" i="4"/>
  <c r="D154" i="4"/>
  <c r="D153" i="4"/>
  <c r="D152" i="4"/>
  <c r="D151" i="4"/>
  <c r="J149" i="4"/>
  <c r="D147" i="4"/>
  <c r="D149" i="4" s="1"/>
  <c r="E147" i="4"/>
  <c r="E149" i="4" s="1"/>
  <c r="J145" i="4"/>
  <c r="E145" i="4"/>
  <c r="D144" i="4"/>
  <c r="D143" i="4"/>
  <c r="G143" i="4" s="1"/>
  <c r="J141" i="4"/>
  <c r="E141" i="4"/>
  <c r="D140" i="4"/>
  <c r="D139" i="4"/>
  <c r="D138" i="4"/>
  <c r="D137" i="4"/>
  <c r="J135" i="4"/>
  <c r="E135" i="4"/>
  <c r="H135" i="4" s="1"/>
  <c r="D134" i="4"/>
  <c r="D133" i="4"/>
  <c r="D132" i="4"/>
  <c r="D131" i="4"/>
  <c r="J129" i="4"/>
  <c r="E129" i="4"/>
  <c r="D128" i="4"/>
  <c r="D127" i="4"/>
  <c r="G127" i="4" s="1"/>
  <c r="D126" i="4"/>
  <c r="D125" i="4"/>
  <c r="D124" i="4"/>
  <c r="G124" i="4" s="1"/>
  <c r="J122" i="4"/>
  <c r="E122" i="4"/>
  <c r="D121" i="4"/>
  <c r="D120" i="4"/>
  <c r="D119" i="4"/>
  <c r="D118" i="4"/>
  <c r="J116" i="4"/>
  <c r="E116" i="4"/>
  <c r="H116" i="4" s="1"/>
  <c r="D115" i="4"/>
  <c r="D114" i="4"/>
  <c r="G114" i="4" s="1"/>
  <c r="J112" i="4"/>
  <c r="E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J96" i="4"/>
  <c r="E96" i="4"/>
  <c r="D95" i="4"/>
  <c r="D94" i="4"/>
  <c r="D93" i="4"/>
  <c r="J89" i="4"/>
  <c r="E89" i="4"/>
  <c r="D88" i="4"/>
  <c r="D87" i="4"/>
  <c r="D86" i="4"/>
  <c r="D85" i="4"/>
  <c r="D84" i="4"/>
  <c r="D83" i="4"/>
  <c r="D82" i="4"/>
  <c r="J80" i="4"/>
  <c r="D79" i="4"/>
  <c r="D78" i="4"/>
  <c r="D77" i="4"/>
  <c r="D76" i="4"/>
  <c r="D75" i="4"/>
  <c r="E75" i="4"/>
  <c r="E80" i="4" s="1"/>
  <c r="J71" i="4"/>
  <c r="E71" i="4"/>
  <c r="D70" i="4"/>
  <c r="G70" i="4" s="1"/>
  <c r="D69" i="4"/>
  <c r="D68" i="4"/>
  <c r="J66" i="4"/>
  <c r="E66" i="4"/>
  <c r="D65" i="4"/>
  <c r="D64" i="4"/>
  <c r="D63" i="4"/>
  <c r="D62" i="4"/>
  <c r="D61" i="4"/>
  <c r="J59" i="4"/>
  <c r="D58" i="4"/>
  <c r="D57" i="4"/>
  <c r="D56" i="4"/>
  <c r="D55" i="4"/>
  <c r="D54" i="4"/>
  <c r="D53" i="4"/>
  <c r="E53" i="4"/>
  <c r="E59" i="4" s="1"/>
  <c r="J51" i="4"/>
  <c r="D50" i="4"/>
  <c r="D49" i="4"/>
  <c r="D48" i="4"/>
  <c r="D47" i="4"/>
  <c r="D46" i="4"/>
  <c r="D45" i="4"/>
  <c r="D44" i="4"/>
  <c r="E44" i="4"/>
  <c r="E51" i="4" s="1"/>
  <c r="J42" i="4"/>
  <c r="D41" i="4"/>
  <c r="D40" i="4"/>
  <c r="D39" i="4"/>
  <c r="G39" i="4" s="1"/>
  <c r="D38" i="4"/>
  <c r="D37" i="4"/>
  <c r="D36" i="4"/>
  <c r="D35" i="4"/>
  <c r="E35" i="4"/>
  <c r="E42" i="4" s="1"/>
  <c r="J29" i="4"/>
  <c r="E29" i="4"/>
  <c r="H29" i="5" s="1"/>
  <c r="D27" i="4"/>
  <c r="D26" i="4"/>
  <c r="D25" i="4"/>
  <c r="D24" i="4"/>
  <c r="D23" i="4"/>
  <c r="D22" i="4"/>
  <c r="D21" i="4"/>
  <c r="D20" i="4"/>
  <c r="J18" i="4"/>
  <c r="E18" i="4"/>
  <c r="D17" i="4"/>
  <c r="D16" i="4"/>
  <c r="D15" i="4"/>
  <c r="J13" i="4"/>
  <c r="D12" i="4"/>
  <c r="D11" i="4"/>
  <c r="D10" i="4"/>
  <c r="D9" i="4"/>
  <c r="G9" i="4" s="1"/>
  <c r="G18" i="6" l="1"/>
  <c r="G22" i="6"/>
  <c r="G22" i="4"/>
  <c r="G165" i="5"/>
  <c r="G53" i="6"/>
  <c r="G53" i="4"/>
  <c r="D66" i="6"/>
  <c r="G61" i="6"/>
  <c r="G61" i="4"/>
  <c r="G69" i="6"/>
  <c r="G69" i="4"/>
  <c r="G86" i="4"/>
  <c r="G86" i="5"/>
  <c r="G103" i="4"/>
  <c r="G111" i="4"/>
  <c r="D122" i="6"/>
  <c r="G118" i="6"/>
  <c r="G118" i="4"/>
  <c r="G126" i="6"/>
  <c r="G126" i="4"/>
  <c r="G134" i="6"/>
  <c r="G134" i="4"/>
  <c r="G111" i="6"/>
  <c r="G38" i="4"/>
  <c r="G38" i="6"/>
  <c r="G54" i="5"/>
  <c r="G54" i="6"/>
  <c r="G54" i="4"/>
  <c r="G63" i="6"/>
  <c r="G63" i="4"/>
  <c r="D71" i="6"/>
  <c r="G79" i="6"/>
  <c r="G79" i="4"/>
  <c r="G88" i="6"/>
  <c r="G88" i="4"/>
  <c r="G128" i="6"/>
  <c r="G128" i="4"/>
  <c r="D145" i="6"/>
  <c r="G144" i="6"/>
  <c r="G144" i="4"/>
  <c r="G152" i="4"/>
  <c r="G105" i="6"/>
  <c r="G77" i="6"/>
  <c r="G157" i="6"/>
  <c r="G157" i="4"/>
  <c r="H42" i="5"/>
  <c r="G47" i="4"/>
  <c r="G47" i="6"/>
  <c r="G55" i="4"/>
  <c r="G64" i="4"/>
  <c r="G172" i="6"/>
  <c r="G151" i="6"/>
  <c r="G103" i="6"/>
  <c r="G120" i="4"/>
  <c r="G15" i="6"/>
  <c r="G15" i="4"/>
  <c r="H149" i="4"/>
  <c r="H149" i="6"/>
  <c r="G10" i="6"/>
  <c r="G10" i="4"/>
  <c r="G12" i="6"/>
  <c r="G12" i="4"/>
  <c r="G27" i="4"/>
  <c r="G40" i="6"/>
  <c r="G40" i="4"/>
  <c r="G82" i="4"/>
  <c r="G154" i="6"/>
  <c r="G154" i="4"/>
  <c r="D168" i="6"/>
  <c r="G162" i="4"/>
  <c r="G96" i="6"/>
  <c r="G149" i="4"/>
  <c r="H175" i="4"/>
  <c r="H175" i="6"/>
  <c r="G15" i="5"/>
  <c r="G37" i="5"/>
  <c r="G70" i="5"/>
  <c r="G88" i="5"/>
  <c r="G106" i="5"/>
  <c r="H122" i="5"/>
  <c r="H66" i="6"/>
  <c r="H66" i="4"/>
  <c r="D80" i="6"/>
  <c r="G75" i="4"/>
  <c r="G100" i="6"/>
  <c r="G100" i="4"/>
  <c r="G108" i="4"/>
  <c r="G116" i="6"/>
  <c r="G116" i="4"/>
  <c r="D135" i="6"/>
  <c r="G131" i="4"/>
  <c r="G147" i="6"/>
  <c r="H35" i="4"/>
  <c r="E42" i="6"/>
  <c r="G164" i="6"/>
  <c r="G164" i="4"/>
  <c r="G45" i="6"/>
  <c r="G45" i="4"/>
  <c r="G166" i="6"/>
  <c r="G166" i="4"/>
  <c r="G45" i="5"/>
  <c r="G62" i="5"/>
  <c r="G79" i="5"/>
  <c r="G98" i="5"/>
  <c r="G116" i="5"/>
  <c r="G155" i="5"/>
  <c r="G50" i="6"/>
  <c r="G50" i="4"/>
  <c r="G132" i="4"/>
  <c r="G140" i="4"/>
  <c r="G162" i="6"/>
  <c r="G147" i="4"/>
  <c r="G93" i="4"/>
  <c r="G22" i="5"/>
  <c r="G36" i="5"/>
  <c r="G53" i="5"/>
  <c r="G61" i="5"/>
  <c r="G69" i="5"/>
  <c r="G78" i="5"/>
  <c r="G87" i="5"/>
  <c r="G105" i="5"/>
  <c r="G121" i="5"/>
  <c r="H129" i="5"/>
  <c r="G137" i="5"/>
  <c r="H145" i="5"/>
  <c r="G154" i="5"/>
  <c r="D168" i="5"/>
  <c r="G172" i="5"/>
  <c r="G104" i="6"/>
  <c r="G56" i="6"/>
  <c r="G26" i="6"/>
  <c r="G17" i="6"/>
  <c r="G138" i="4"/>
  <c r="G119" i="4"/>
  <c r="G109" i="4"/>
  <c r="G101" i="4"/>
  <c r="G62" i="4"/>
  <c r="G44" i="4"/>
  <c r="G23" i="4"/>
  <c r="G16" i="5"/>
  <c r="G24" i="5"/>
  <c r="G38" i="5"/>
  <c r="G46" i="5"/>
  <c r="G63" i="5"/>
  <c r="H71" i="5"/>
  <c r="H89" i="5"/>
  <c r="G99" i="5"/>
  <c r="G107" i="5"/>
  <c r="G115" i="5"/>
  <c r="G139" i="5"/>
  <c r="G149" i="5"/>
  <c r="G156" i="5"/>
  <c r="G163" i="5"/>
  <c r="G174" i="5"/>
  <c r="E31" i="6"/>
  <c r="D29" i="6"/>
  <c r="D141" i="6"/>
  <c r="H147" i="6"/>
  <c r="H89" i="6"/>
  <c r="H80" i="6"/>
  <c r="G174" i="4"/>
  <c r="G155" i="4"/>
  <c r="G107" i="4"/>
  <c r="G99" i="4"/>
  <c r="G41" i="4"/>
  <c r="G21" i="4"/>
  <c r="G11" i="4"/>
  <c r="H160" i="4"/>
  <c r="H141" i="4"/>
  <c r="H122" i="4"/>
  <c r="H112" i="4"/>
  <c r="G138" i="5"/>
  <c r="G17" i="5"/>
  <c r="G25" i="5"/>
  <c r="G39" i="5"/>
  <c r="G47" i="5"/>
  <c r="G55" i="5"/>
  <c r="G64" i="5"/>
  <c r="G82" i="5"/>
  <c r="G100" i="5"/>
  <c r="G108" i="5"/>
  <c r="H116" i="5"/>
  <c r="G124" i="5"/>
  <c r="G132" i="5"/>
  <c r="G140" i="5"/>
  <c r="H149" i="5"/>
  <c r="G157" i="5"/>
  <c r="G164" i="5"/>
  <c r="H175" i="5"/>
  <c r="J31" i="6"/>
  <c r="D42" i="6"/>
  <c r="D89" i="6"/>
  <c r="G82" i="6"/>
  <c r="G35" i="6"/>
  <c r="G163" i="4"/>
  <c r="G125" i="4"/>
  <c r="G115" i="4"/>
  <c r="G106" i="4"/>
  <c r="G98" i="4"/>
  <c r="G87" i="4"/>
  <c r="G78" i="4"/>
  <c r="G68" i="4"/>
  <c r="G58" i="4"/>
  <c r="G49" i="4"/>
  <c r="G20" i="4"/>
  <c r="H75" i="4"/>
  <c r="G11" i="5"/>
  <c r="G27" i="5"/>
  <c r="G41" i="5"/>
  <c r="G49" i="5"/>
  <c r="G57" i="5"/>
  <c r="H66" i="5"/>
  <c r="H80" i="5"/>
  <c r="G84" i="5"/>
  <c r="G94" i="5"/>
  <c r="G102" i="5"/>
  <c r="G110" i="5"/>
  <c r="G118" i="5"/>
  <c r="G126" i="5"/>
  <c r="G134" i="5"/>
  <c r="G151" i="5"/>
  <c r="G159" i="5"/>
  <c r="G166" i="5"/>
  <c r="D51" i="6"/>
  <c r="E51" i="6"/>
  <c r="H51" i="5" s="1"/>
  <c r="D129" i="6"/>
  <c r="D175" i="6"/>
  <c r="H53" i="4"/>
  <c r="H44" i="4"/>
  <c r="G12" i="5"/>
  <c r="G35" i="5"/>
  <c r="G50" i="5"/>
  <c r="G58" i="5"/>
  <c r="G76" i="5"/>
  <c r="G85" i="5"/>
  <c r="G95" i="5"/>
  <c r="G103" i="5"/>
  <c r="G111" i="5"/>
  <c r="G119" i="5"/>
  <c r="G127" i="5"/>
  <c r="H135" i="5"/>
  <c r="G152" i="5"/>
  <c r="H160" i="5"/>
  <c r="G167" i="5"/>
  <c r="D13" i="6"/>
  <c r="G173" i="6"/>
  <c r="G20" i="6"/>
  <c r="H162" i="5"/>
  <c r="D29" i="5"/>
  <c r="D145" i="5"/>
  <c r="H147" i="5"/>
  <c r="G162" i="5"/>
  <c r="G114" i="5"/>
  <c r="J31" i="5"/>
  <c r="D71" i="5"/>
  <c r="J91" i="5"/>
  <c r="D135" i="5"/>
  <c r="G135" i="5" s="1"/>
  <c r="G68" i="5"/>
  <c r="G20" i="5"/>
  <c r="H75" i="5"/>
  <c r="G147" i="5"/>
  <c r="G143" i="5"/>
  <c r="G131" i="5"/>
  <c r="H53" i="5"/>
  <c r="H35" i="5"/>
  <c r="E73" i="6"/>
  <c r="J177" i="6"/>
  <c r="J180" i="6" s="1"/>
  <c r="E91" i="6"/>
  <c r="D59" i="6"/>
  <c r="D112" i="6"/>
  <c r="D160" i="6"/>
  <c r="E170" i="6"/>
  <c r="E170" i="5"/>
  <c r="H170" i="5" s="1"/>
  <c r="D13" i="5"/>
  <c r="D66" i="5"/>
  <c r="D80" i="5"/>
  <c r="D129" i="5"/>
  <c r="G129" i="5" s="1"/>
  <c r="D160" i="5"/>
  <c r="D42" i="5"/>
  <c r="D96" i="5"/>
  <c r="D141" i="5"/>
  <c r="G141" i="5" s="1"/>
  <c r="D175" i="5"/>
  <c r="D18" i="5"/>
  <c r="G18" i="5" s="1"/>
  <c r="D51" i="5"/>
  <c r="D59" i="5"/>
  <c r="G59" i="5" s="1"/>
  <c r="J73" i="5"/>
  <c r="J177" i="5" s="1"/>
  <c r="D122" i="5"/>
  <c r="E31" i="5"/>
  <c r="E73" i="5"/>
  <c r="E91" i="5"/>
  <c r="D89" i="5"/>
  <c r="D112" i="5"/>
  <c r="G112" i="5" s="1"/>
  <c r="D112" i="4"/>
  <c r="D116" i="4"/>
  <c r="D141" i="4"/>
  <c r="D160" i="4"/>
  <c r="D18" i="4"/>
  <c r="G18" i="4" s="1"/>
  <c r="D66" i="4"/>
  <c r="J91" i="4"/>
  <c r="D71" i="4"/>
  <c r="J170" i="4"/>
  <c r="J73" i="4"/>
  <c r="D89" i="4"/>
  <c r="D122" i="4"/>
  <c r="D135" i="4"/>
  <c r="D145" i="4"/>
  <c r="D29" i="4"/>
  <c r="D42" i="4"/>
  <c r="D51" i="4"/>
  <c r="D129" i="4"/>
  <c r="D175" i="4"/>
  <c r="D13" i="4"/>
  <c r="J31" i="4"/>
  <c r="D59" i="4"/>
  <c r="D80" i="4"/>
  <c r="D96" i="4"/>
  <c r="G96" i="4" s="1"/>
  <c r="D168" i="4"/>
  <c r="E170" i="4"/>
  <c r="E91" i="4"/>
  <c r="E73" i="4"/>
  <c r="E13" i="4"/>
  <c r="H13" i="4" s="1"/>
  <c r="G29" i="6" l="1"/>
  <c r="G29" i="4"/>
  <c r="H170" i="6"/>
  <c r="H170" i="4"/>
  <c r="D31" i="6"/>
  <c r="G145" i="5"/>
  <c r="G175" i="4"/>
  <c r="G175" i="6"/>
  <c r="H31" i="6"/>
  <c r="H13" i="5"/>
  <c r="G168" i="4"/>
  <c r="G168" i="6"/>
  <c r="G96" i="5"/>
  <c r="G122" i="5"/>
  <c r="G42" i="5"/>
  <c r="G160" i="4"/>
  <c r="G160" i="6"/>
  <c r="G29" i="5"/>
  <c r="G129" i="6"/>
  <c r="G129" i="4"/>
  <c r="G80" i="6"/>
  <c r="G80" i="4"/>
  <c r="G145" i="6"/>
  <c r="G145" i="4"/>
  <c r="G66" i="4"/>
  <c r="G66" i="6"/>
  <c r="G160" i="5"/>
  <c r="G112" i="4"/>
  <c r="G112" i="6"/>
  <c r="H51" i="4"/>
  <c r="H51" i="6"/>
  <c r="G135" i="6"/>
  <c r="G135" i="4"/>
  <c r="H73" i="4"/>
  <c r="H73" i="6"/>
  <c r="G71" i="5"/>
  <c r="G51" i="6"/>
  <c r="G51" i="4"/>
  <c r="G89" i="6"/>
  <c r="G89" i="4"/>
  <c r="G80" i="5"/>
  <c r="G42" i="6"/>
  <c r="G42" i="4"/>
  <c r="H73" i="5"/>
  <c r="G51" i="5"/>
  <c r="G168" i="5"/>
  <c r="H91" i="5"/>
  <c r="G66" i="5"/>
  <c r="G13" i="6"/>
  <c r="G13" i="4"/>
  <c r="G122" i="4"/>
  <c r="G122" i="6"/>
  <c r="G59" i="6"/>
  <c r="G59" i="4"/>
  <c r="G89" i="5"/>
  <c r="H91" i="4"/>
  <c r="H91" i="6"/>
  <c r="D31" i="5"/>
  <c r="G31" i="5" s="1"/>
  <c r="G175" i="5"/>
  <c r="G13" i="5"/>
  <c r="D91" i="6"/>
  <c r="G141" i="4"/>
  <c r="G141" i="6"/>
  <c r="H42" i="4"/>
  <c r="H42" i="6"/>
  <c r="G71" i="6"/>
  <c r="G71" i="4"/>
  <c r="J180" i="5"/>
  <c r="D170" i="5"/>
  <c r="G170" i="5" s="1"/>
  <c r="E177" i="6"/>
  <c r="D73" i="6"/>
  <c r="D170" i="6"/>
  <c r="D91" i="5"/>
  <c r="D73" i="5"/>
  <c r="G73" i="5" s="1"/>
  <c r="E177" i="5"/>
  <c r="H177" i="5" s="1"/>
  <c r="D91" i="4"/>
  <c r="E31" i="4"/>
  <c r="H31" i="4" s="1"/>
  <c r="D170" i="4"/>
  <c r="D31" i="4"/>
  <c r="J177" i="4"/>
  <c r="J180" i="4" s="1"/>
  <c r="D73" i="4"/>
  <c r="E177" i="4"/>
  <c r="H177" i="4" l="1"/>
  <c r="H177" i="6"/>
  <c r="G91" i="6"/>
  <c r="G91" i="4"/>
  <c r="G31" i="6"/>
  <c r="G31" i="4"/>
  <c r="G91" i="5"/>
  <c r="H31" i="5"/>
  <c r="G170" i="4"/>
  <c r="G170" i="6"/>
  <c r="G73" i="6"/>
  <c r="G73" i="4"/>
  <c r="E180" i="6"/>
  <c r="D177" i="6"/>
  <c r="D177" i="5"/>
  <c r="G177" i="5" s="1"/>
  <c r="E180" i="5"/>
  <c r="H180" i="5" s="1"/>
  <c r="D177" i="4"/>
  <c r="E180" i="4"/>
  <c r="G177" i="6" l="1"/>
  <c r="G177" i="4"/>
  <c r="H180" i="4"/>
  <c r="H180" i="6"/>
  <c r="D180" i="6"/>
  <c r="D180" i="5"/>
  <c r="G180" i="5" s="1"/>
  <c r="D180" i="4"/>
  <c r="G180" i="6" l="1"/>
  <c r="G180" i="4"/>
</calcChain>
</file>

<file path=xl/sharedStrings.xml><?xml version="1.0" encoding="utf-8"?>
<sst xmlns="http://schemas.openxmlformats.org/spreadsheetml/2006/main" count="809" uniqueCount="277">
  <si>
    <t>Account #</t>
  </si>
  <si>
    <t>Income</t>
  </si>
  <si>
    <t>4.101.00</t>
  </si>
  <si>
    <t>4.101.05</t>
  </si>
  <si>
    <t>4.101.10</t>
  </si>
  <si>
    <t>4.101.15</t>
  </si>
  <si>
    <t>4.101.20</t>
  </si>
  <si>
    <t>4.101.25</t>
  </si>
  <si>
    <t>4.101.30</t>
  </si>
  <si>
    <t>4.201.00</t>
  </si>
  <si>
    <t>4.202.05</t>
  </si>
  <si>
    <t>4.202.08</t>
  </si>
  <si>
    <t>4.203.10</t>
  </si>
  <si>
    <t>Expense</t>
  </si>
  <si>
    <t>5.101.00</t>
  </si>
  <si>
    <t>5.101.05</t>
  </si>
  <si>
    <t>5.101.10</t>
  </si>
  <si>
    <t>5.101.30</t>
  </si>
  <si>
    <t>5.101.40</t>
  </si>
  <si>
    <t>5.105.00</t>
  </si>
  <si>
    <t>5.105.05</t>
  </si>
  <si>
    <t>5.105.40</t>
  </si>
  <si>
    <t>5.201.00</t>
  </si>
  <si>
    <t>5.201.01</t>
  </si>
  <si>
    <t>5.201.10</t>
  </si>
  <si>
    <t>5.203.00</t>
  </si>
  <si>
    <t>5.203.20</t>
  </si>
  <si>
    <t>5.204.00</t>
  </si>
  <si>
    <t>5.204.10</t>
  </si>
  <si>
    <t>5.204.15</t>
  </si>
  <si>
    <t>5.204.50</t>
  </si>
  <si>
    <t>5.204.65</t>
  </si>
  <si>
    <t>5.205.00</t>
  </si>
  <si>
    <t>5.205.25</t>
  </si>
  <si>
    <t>5.205.50</t>
  </si>
  <si>
    <t>5.301.00</t>
  </si>
  <si>
    <t>5.301.10</t>
  </si>
  <si>
    <t>5.301.20</t>
  </si>
  <si>
    <t>5.301.30</t>
  </si>
  <si>
    <t>5.301.51</t>
  </si>
  <si>
    <t>5.301.61</t>
  </si>
  <si>
    <t>5.301.62</t>
  </si>
  <si>
    <t>5.301.71</t>
  </si>
  <si>
    <t>5.301.72</t>
  </si>
  <si>
    <t>5.301.81</t>
  </si>
  <si>
    <t>5.301.85</t>
  </si>
  <si>
    <t>5.301.86</t>
  </si>
  <si>
    <t>5.302.00</t>
  </si>
  <si>
    <t>5.302.55</t>
  </si>
  <si>
    <t>5.402.00</t>
  </si>
  <si>
    <t>5.402.02</t>
  </si>
  <si>
    <t>5.402.05</t>
  </si>
  <si>
    <t>5.402.07</t>
  </si>
  <si>
    <t>5.402.15</t>
  </si>
  <si>
    <t>5.402.20</t>
  </si>
  <si>
    <t>5.402.25</t>
  </si>
  <si>
    <t>5.402.30</t>
  </si>
  <si>
    <t>5.402.35</t>
  </si>
  <si>
    <t>5.402.50</t>
  </si>
  <si>
    <t>5.402.65</t>
  </si>
  <si>
    <t>5.402.80</t>
  </si>
  <si>
    <t>5.402.85</t>
  </si>
  <si>
    <t>5.403.00</t>
  </si>
  <si>
    <t>5.403.04</t>
  </si>
  <si>
    <t>5.404.00</t>
  </si>
  <si>
    <t>5.404.10</t>
  </si>
  <si>
    <t>5.404.60</t>
  </si>
  <si>
    <t>5.404.80</t>
  </si>
  <si>
    <t>5.405.00</t>
  </si>
  <si>
    <t>5.405.10</t>
  </si>
  <si>
    <t>5.405.20</t>
  </si>
  <si>
    <t>5.405.30</t>
  </si>
  <si>
    <t>5.405.50</t>
  </si>
  <si>
    <t>5.406.00</t>
  </si>
  <si>
    <t>5.406.10</t>
  </si>
  <si>
    <t>5.406.20</t>
  </si>
  <si>
    <t>5.406.30</t>
  </si>
  <si>
    <t>5.501.00</t>
  </si>
  <si>
    <t>5.501.10</t>
  </si>
  <si>
    <t>5.502.00</t>
  </si>
  <si>
    <t>5.502.03</t>
  </si>
  <si>
    <t>5.502.06</t>
  </si>
  <si>
    <t>5.502.07</t>
  </si>
  <si>
    <t>5.502.09</t>
  </si>
  <si>
    <t>5.502.10</t>
  </si>
  <si>
    <t>5.502.20</t>
  </si>
  <si>
    <t>5.502.30</t>
  </si>
  <si>
    <t>5.503.00</t>
  </si>
  <si>
    <t>5.503.10</t>
  </si>
  <si>
    <t>5.503.20</t>
  </si>
  <si>
    <t>5.503.30</t>
  </si>
  <si>
    <t>5.503.40</t>
  </si>
  <si>
    <t>5.601.00</t>
  </si>
  <si>
    <t>5.601.05</t>
  </si>
  <si>
    <t>5.601.10</t>
  </si>
  <si>
    <t>Account Name</t>
  </si>
  <si>
    <t>Pledges, Current Year</t>
  </si>
  <si>
    <t>Anticipated Pledge Est.</t>
  </si>
  <si>
    <t>Pledges, Last Year</t>
  </si>
  <si>
    <t>Total Pledged Income</t>
  </si>
  <si>
    <t>Unpledged Income</t>
  </si>
  <si>
    <t>Challenge Gifts/Fundraisers (Inc.)</t>
  </si>
  <si>
    <t>Loose Offering</t>
  </si>
  <si>
    <t>Total Unpledged Income</t>
  </si>
  <si>
    <t>Charitable Trust Income</t>
  </si>
  <si>
    <t>Rental Income - misc.</t>
  </si>
  <si>
    <t>Interest - Miscellaneous</t>
  </si>
  <si>
    <t>Total Misc. Income</t>
  </si>
  <si>
    <t>Total General Fund Income</t>
  </si>
  <si>
    <t>Sr Minister Salary</t>
  </si>
  <si>
    <t>Sr. Minister Housing</t>
  </si>
  <si>
    <t>Sr Minister Annuity</t>
  </si>
  <si>
    <t>Sr Minister Health Ins</t>
  </si>
  <si>
    <t>Sr Minister Professional Exp</t>
  </si>
  <si>
    <t>Office Adm- Health Ins</t>
  </si>
  <si>
    <t>Soc.Security/Medicare Employer</t>
  </si>
  <si>
    <t>Office Supplies &amp; copies</t>
  </si>
  <si>
    <t>Postage - stamps &amp; bulk mail</t>
  </si>
  <si>
    <t>Archive/Historian</t>
  </si>
  <si>
    <t>Equip. Lease &amp; Maint.Repairs</t>
  </si>
  <si>
    <t>Computer Support &amp; Software</t>
  </si>
  <si>
    <t>Delegate Expenses</t>
  </si>
  <si>
    <t>Staff Development</t>
  </si>
  <si>
    <t>Substitute Organist</t>
  </si>
  <si>
    <t>Handbell Director</t>
  </si>
  <si>
    <t>Youth Choir Director</t>
  </si>
  <si>
    <t>Liturgical Dance Director</t>
  </si>
  <si>
    <t>Stipend for Students</t>
  </si>
  <si>
    <t>Organ Tuning/Repair</t>
  </si>
  <si>
    <t>Piano Tuning/Repair</t>
  </si>
  <si>
    <t>Chancel Choir Music</t>
  </si>
  <si>
    <t>Handbell Choir Music/Repair</t>
  </si>
  <si>
    <t>Liturgical Dance Supplies</t>
  </si>
  <si>
    <t>Total Music Expenses</t>
  </si>
  <si>
    <t>Guest Preachers</t>
  </si>
  <si>
    <t>Education Committee - Misc.</t>
  </si>
  <si>
    <t>Nursery Attendant/Child Care</t>
  </si>
  <si>
    <t>Curriculum/Children's Bibles</t>
  </si>
  <si>
    <t>Supplies</t>
  </si>
  <si>
    <t>Confirmation/Bibles</t>
  </si>
  <si>
    <t>Library</t>
  </si>
  <si>
    <t>UYF</t>
  </si>
  <si>
    <t>Equipment</t>
  </si>
  <si>
    <t>Vacation Bible School</t>
  </si>
  <si>
    <t>Special Occasions/Gifts</t>
  </si>
  <si>
    <t>Adult Christian Education</t>
  </si>
  <si>
    <t>Wider Church Ministries</t>
  </si>
  <si>
    <t>Record Courier - weekly</t>
  </si>
  <si>
    <t>Promotional Materials</t>
  </si>
  <si>
    <t>Web Site</t>
  </si>
  <si>
    <t>Stewardship Committee</t>
  </si>
  <si>
    <t>Program Materials</t>
  </si>
  <si>
    <t>Dinners/Banquets</t>
  </si>
  <si>
    <t>Offering Envelopes</t>
  </si>
  <si>
    <t>Postage</t>
  </si>
  <si>
    <t>Beverages</t>
  </si>
  <si>
    <t>Food</t>
  </si>
  <si>
    <t>Fellowship Supplies</t>
  </si>
  <si>
    <t>Building Maintenance</t>
  </si>
  <si>
    <t>Outdoor Maintenance</t>
  </si>
  <si>
    <t>Elevator</t>
  </si>
  <si>
    <t>Building Supplies</t>
  </si>
  <si>
    <t>Trash Removal</t>
  </si>
  <si>
    <t>Long Term Maintenance Exp.</t>
  </si>
  <si>
    <t>New Equipment</t>
  </si>
  <si>
    <t>Insurance</t>
  </si>
  <si>
    <t>Electric</t>
  </si>
  <si>
    <t>Gas Heat</t>
  </si>
  <si>
    <t>Water &amp; Sewer</t>
  </si>
  <si>
    <t>Telephone</t>
  </si>
  <si>
    <t>Internet</t>
  </si>
  <si>
    <t>Contingencies</t>
  </si>
  <si>
    <t>Stock Loss/Bank Fees</t>
  </si>
  <si>
    <t>Reimbursables Exp. 2</t>
  </si>
  <si>
    <t>Workers' Compensation</t>
  </si>
  <si>
    <t>5.101.50</t>
  </si>
  <si>
    <t>Office Administrator-Salary</t>
  </si>
  <si>
    <t>Financial  Administrator</t>
  </si>
  <si>
    <t>Cabinet Exp/Background Checks</t>
  </si>
  <si>
    <t>Soloists/Instrumentalists</t>
  </si>
  <si>
    <t>Worship &amp; Arts</t>
  </si>
  <si>
    <t>Marketing</t>
  </si>
  <si>
    <t>5.503.60</t>
  </si>
  <si>
    <t>Payroll Service</t>
  </si>
  <si>
    <t>Christian Ed. Events</t>
  </si>
  <si>
    <t>College/UCM</t>
  </si>
  <si>
    <t>Visitor Bags</t>
  </si>
  <si>
    <t>Member Gifts</t>
  </si>
  <si>
    <t>Meals</t>
  </si>
  <si>
    <t>Education Events</t>
  </si>
  <si>
    <t>Memberships</t>
  </si>
  <si>
    <t>Asst Custodian</t>
  </si>
  <si>
    <t>Audit</t>
  </si>
  <si>
    <t>Sr Minister- SS Offset</t>
  </si>
  <si>
    <t>AV Support</t>
  </si>
  <si>
    <t>Safety</t>
  </si>
  <si>
    <t>5.407.00</t>
  </si>
  <si>
    <t>5.407.10</t>
  </si>
  <si>
    <t>5.407.20</t>
  </si>
  <si>
    <t>5.407.30</t>
  </si>
  <si>
    <t>5.408.00</t>
  </si>
  <si>
    <t>5.408.10</t>
  </si>
  <si>
    <t>Minister of Faith Form Salary</t>
  </si>
  <si>
    <t>Minister of Faith Form Housing</t>
  </si>
  <si>
    <t>Minister of Faith Form Health Insurance</t>
  </si>
  <si>
    <t>Minister of Faith Form Professional Exp</t>
  </si>
  <si>
    <t>Minister of Faith Form Life Insurance</t>
  </si>
  <si>
    <t>Minister of Faith Form SS Offset</t>
  </si>
  <si>
    <t>KENT  UNITED  CHURCH  OF  CHRIST -KENT, OH</t>
  </si>
  <si>
    <t>4.202.00</t>
  </si>
  <si>
    <t>Parking Income</t>
  </si>
  <si>
    <t>Rental Income Weddings/Funerals</t>
  </si>
  <si>
    <t>4.203.20</t>
  </si>
  <si>
    <t>Interest - Checking</t>
  </si>
  <si>
    <t>4.204.10</t>
  </si>
  <si>
    <t>Endowment Income</t>
  </si>
  <si>
    <t>4.206.00</t>
  </si>
  <si>
    <t>Miscellaneous</t>
  </si>
  <si>
    <t>Minister of Faith Form Annuity</t>
  </si>
  <si>
    <t>5.101.20</t>
  </si>
  <si>
    <t>Sr Minister Life Insurance</t>
  </si>
  <si>
    <t>5.302.20</t>
  </si>
  <si>
    <t>5.105.30</t>
  </si>
  <si>
    <t>5.105.35</t>
  </si>
  <si>
    <t>5.105.10</t>
  </si>
  <si>
    <t>5.105.50</t>
  </si>
  <si>
    <t>5.503.50</t>
  </si>
  <si>
    <t>Monthly Budget</t>
  </si>
  <si>
    <t>Senior Minister Expenses</t>
  </si>
  <si>
    <t>Director of Faith Formation Expenses</t>
  </si>
  <si>
    <t>Office Personnel Expenses</t>
  </si>
  <si>
    <t>Office Supplies Expenses</t>
  </si>
  <si>
    <t>Music Ministries Personnel Expenses</t>
  </si>
  <si>
    <t>Music Expenses</t>
  </si>
  <si>
    <t>Education Expenses</t>
  </si>
  <si>
    <t>Worship Ministry Expenses</t>
  </si>
  <si>
    <t>Outreach Ministry Expenses</t>
  </si>
  <si>
    <t>Marketing Expenses</t>
  </si>
  <si>
    <t>Stewardship Expenses</t>
  </si>
  <si>
    <t>Fellowship Expenses</t>
  </si>
  <si>
    <t>Hospitality/Membership Expenses</t>
  </si>
  <si>
    <t xml:space="preserve">               Social Justice Expenses</t>
  </si>
  <si>
    <t>Custodial Personnel Expenses</t>
  </si>
  <si>
    <t>Building &amp; Grounds Expenses</t>
  </si>
  <si>
    <t>Utilities Expenses</t>
  </si>
  <si>
    <t>Total Property &amp; Finance Expenses</t>
  </si>
  <si>
    <t xml:space="preserve"> 2021 BUDGET AND ACTUAL  WORKSHEET</t>
  </si>
  <si>
    <t xml:space="preserve">Contingencies and Bank Fees </t>
  </si>
  <si>
    <t>Total General Fund Expenses</t>
  </si>
  <si>
    <t>5.502.40</t>
  </si>
  <si>
    <t xml:space="preserve">Over/Under </t>
  </si>
  <si>
    <t>5.402.90</t>
  </si>
  <si>
    <t>Year to Date Actual</t>
  </si>
  <si>
    <t>Annual Budget</t>
  </si>
  <si>
    <t>Year to Date Budget</t>
  </si>
  <si>
    <t>February Actual</t>
  </si>
  <si>
    <t>Pledges, Prepaid</t>
  </si>
  <si>
    <t>Staff Related Expenses</t>
  </si>
  <si>
    <t>Total Church Administrative Expenses</t>
  </si>
  <si>
    <t>Music/Chancel Choir-Dir.</t>
  </si>
  <si>
    <t>Parent/Family/Middle School Grp</t>
  </si>
  <si>
    <t>Outreach Committee</t>
  </si>
  <si>
    <t>Fellowship Committee - misc.</t>
  </si>
  <si>
    <t>Misc.</t>
  </si>
  <si>
    <t>Custodian</t>
  </si>
  <si>
    <t>As of March 24, 2021</t>
  </si>
  <si>
    <t>As of April 16, 2021</t>
  </si>
  <si>
    <t>March Actual</t>
  </si>
  <si>
    <t>4.706.05</t>
  </si>
  <si>
    <t>Interest - Money Market</t>
  </si>
  <si>
    <t>January</t>
  </si>
  <si>
    <t>Computer Software &amp; Support</t>
  </si>
  <si>
    <t>Jan</t>
  </si>
  <si>
    <t>Feb</t>
  </si>
  <si>
    <t>Mar</t>
  </si>
  <si>
    <t>Month</t>
  </si>
  <si>
    <t>Income/Loss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</si>
</sst>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0"/>
      <name val="Arial"/>
      <family val="2"/>
    </font>
    <font>
      <sz val="12"/>
      <color rgb="FF00000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2" fillId="0" borderId="0" xfId="0" applyNumberFormat="1" applyFont="1" applyFill="1" applyBorder="1" applyAlignment="1" applyProtection="1">
      <alignment horizontal="left" vertical="top" wrapText="1" shrinkToFit="1"/>
    </xf>
    <xf numFmtId="49" fontId="3" fillId="0" borderId="0" xfId="0" applyNumberFormat="1" applyFont="1" applyFill="1" applyBorder="1" applyAlignment="1" applyProtection="1">
      <alignment horizontal="left" vertical="center" wrapText="1" shrinkToFit="1"/>
    </xf>
    <xf numFmtId="49" fontId="1" fillId="0" borderId="0" xfId="0" applyNumberFormat="1" applyFont="1" applyFill="1" applyBorder="1" applyAlignment="1" applyProtection="1">
      <alignment horizontal="right" vertical="center" wrapText="1" shrinkToFit="1"/>
    </xf>
    <xf numFmtId="0" fontId="2" fillId="0" borderId="0" xfId="0" applyNumberFormat="1" applyFont="1" applyFill="1" applyBorder="1" applyAlignment="1" applyProtection="1">
      <alignment horizontal="left" vertical="top"/>
    </xf>
    <xf numFmtId="49" fontId="2" fillId="0" borderId="0" xfId="0" applyNumberFormat="1" applyFont="1" applyFill="1" applyBorder="1" applyAlignment="1" applyProtection="1">
      <alignment horizontal="left" vertical="top"/>
    </xf>
    <xf numFmtId="49" fontId="2" fillId="0" borderId="0" xfId="0" applyNumberFormat="1" applyFont="1" applyFill="1" applyBorder="1" applyAlignment="1" applyProtection="1">
      <alignment horizontal="left" vertical="center" wrapText="1" shrinkToFit="1"/>
    </xf>
    <xf numFmtId="49" fontId="2" fillId="0" borderId="0" xfId="0" quotePrefix="1" applyNumberFormat="1" applyFont="1" applyFill="1" applyBorder="1" applyAlignment="1" applyProtection="1">
      <alignment horizontal="left" vertical="top" wrapText="1" shrinkToFit="1"/>
    </xf>
    <xf numFmtId="49" fontId="1" fillId="0" borderId="0" xfId="0" applyNumberFormat="1" applyFont="1" applyFill="1" applyBorder="1" applyAlignment="1" applyProtection="1">
      <alignment wrapText="1" shrinkToFit="1"/>
    </xf>
    <xf numFmtId="49" fontId="2" fillId="0" borderId="0" xfId="0" applyNumberFormat="1" applyFont="1" applyFill="1" applyBorder="1" applyAlignment="1" applyProtection="1">
      <alignment wrapText="1" shrinkToFit="1"/>
    </xf>
    <xf numFmtId="49" fontId="1" fillId="0" borderId="0" xfId="0" applyNumberFormat="1" applyFont="1" applyFill="1" applyBorder="1" applyAlignment="1" applyProtection="1">
      <alignment horizontal="right" wrapText="1" shrinkToFit="1"/>
    </xf>
    <xf numFmtId="37" fontId="1" fillId="0" borderId="0" xfId="0" applyNumberFormat="1" applyFont="1" applyFill="1" applyBorder="1"/>
    <xf numFmtId="0" fontId="2" fillId="0" borderId="0" xfId="0" applyFont="1" applyBorder="1"/>
    <xf numFmtId="3" fontId="2" fillId="0" borderId="0" xfId="0" applyNumberFormat="1" applyFont="1" applyBorder="1"/>
    <xf numFmtId="37" fontId="2" fillId="0" borderId="0" xfId="0" applyNumberFormat="1" applyFont="1" applyBorder="1"/>
    <xf numFmtId="37" fontId="1" fillId="0" borderId="0" xfId="0" applyNumberFormat="1" applyFont="1" applyBorder="1"/>
    <xf numFmtId="37" fontId="2" fillId="0" borderId="1" xfId="0" applyNumberFormat="1" applyFont="1" applyBorder="1"/>
    <xf numFmtId="37" fontId="1" fillId="0" borderId="2" xfId="0" applyNumberFormat="1" applyFont="1" applyBorder="1"/>
    <xf numFmtId="49" fontId="1" fillId="0" borderId="0" xfId="0" applyNumberFormat="1" applyFont="1" applyFill="1" applyBorder="1" applyAlignment="1" applyProtection="1">
      <alignment horizontal="left" vertical="top" wrapText="1" shrinkToFit="1"/>
    </xf>
    <xf numFmtId="0" fontId="1" fillId="0" borderId="0" xfId="0" applyNumberFormat="1" applyFont="1" applyFill="1" applyBorder="1" applyAlignment="1" applyProtection="1">
      <alignment horizontal="center" vertical="top"/>
    </xf>
    <xf numFmtId="49" fontId="1" fillId="0" borderId="0" xfId="0" applyNumberFormat="1" applyFont="1" applyFill="1" applyBorder="1" applyAlignment="1" applyProtection="1">
      <alignment horizontal="center" vertical="top" wrapText="1" shrinkToFit="1"/>
    </xf>
    <xf numFmtId="0" fontId="1" fillId="0" borderId="0" xfId="0" applyNumberFormat="1" applyFont="1" applyFill="1" applyBorder="1" applyAlignment="1" applyProtection="1">
      <alignment horizontal="center" vertical="top"/>
    </xf>
    <xf numFmtId="0" fontId="5" fillId="2" borderId="3" xfId="0" applyFont="1" applyFill="1" applyBorder="1" applyAlignment="1">
      <alignment horizontal="center" wrapText="1"/>
    </xf>
    <xf numFmtId="0" fontId="6" fillId="2" borderId="4" xfId="0" applyFont="1" applyFill="1" applyBorder="1"/>
    <xf numFmtId="0" fontId="5" fillId="2" borderId="5" xfId="0" applyFont="1" applyFill="1" applyBorder="1" applyAlignment="1">
      <alignment horizontal="center" wrapText="1"/>
    </xf>
    <xf numFmtId="37" fontId="1" fillId="0" borderId="2" xfId="0" applyNumberFormat="1" applyFont="1" applyFill="1" applyBorder="1"/>
    <xf numFmtId="0" fontId="5" fillId="2" borderId="4" xfId="0" applyFont="1" applyFill="1" applyBorder="1" applyAlignment="1">
      <alignment horizontal="center" wrapText="1"/>
    </xf>
    <xf numFmtId="49" fontId="1" fillId="0" borderId="0" xfId="0" applyNumberFormat="1" applyFont="1" applyFill="1" applyBorder="1" applyAlignment="1" applyProtection="1">
      <alignment horizontal="center" vertical="top" wrapText="1" shrinkToFit="1"/>
    </xf>
    <xf numFmtId="0" fontId="1" fillId="0" borderId="0" xfId="0" applyNumberFormat="1" applyFont="1" applyFill="1" applyBorder="1" applyAlignment="1" applyProtection="1">
      <alignment horizontal="center" vertical="top"/>
    </xf>
    <xf numFmtId="37" fontId="5" fillId="2" borderId="4" xfId="0" applyNumberFormat="1" applyFont="1" applyFill="1" applyBorder="1" applyAlignment="1">
      <alignment horizontal="center" wrapText="1"/>
    </xf>
    <xf numFmtId="39" fontId="1" fillId="0" borderId="2" xfId="0" applyNumberFormat="1" applyFont="1" applyBorder="1"/>
    <xf numFmtId="37" fontId="2" fillId="0" borderId="2" xfId="0" applyNumberFormat="1" applyFont="1" applyBorder="1"/>
    <xf numFmtId="0" fontId="7" fillId="0" borderId="0" xfId="0" applyFont="1"/>
    <xf numFmtId="37" fontId="0" fillId="0" borderId="0" xfId="0" applyNumberFormat="1"/>
    <xf numFmtId="37" fontId="7" fillId="0" borderId="0" xfId="0" applyNumberFormat="1" applyFont="1"/>
    <xf numFmtId="0" fontId="8" fillId="0" borderId="0" xfId="0" applyFont="1" applyAlignment="1">
      <alignment horizontal="left" vertical="center" wrapText="1" indent="1"/>
    </xf>
    <xf numFmtId="37" fontId="0" fillId="0" borderId="0" xfId="0" applyNumberFormat="1" applyBorder="1"/>
    <xf numFmtId="0" fontId="0" fillId="0" borderId="0" xfId="0" applyBorder="1"/>
    <xf numFmtId="37" fontId="9" fillId="0" borderId="0" xfId="0" applyNumberFormat="1" applyFont="1" applyBorder="1"/>
    <xf numFmtId="0" fontId="10" fillId="0" borderId="0" xfId="0" applyFont="1" applyBorder="1" applyAlignment="1">
      <alignment horizontal="center"/>
    </xf>
    <xf numFmtId="37" fontId="12" fillId="0" borderId="0" xfId="0" applyNumberFormat="1" applyFont="1" applyBorder="1"/>
    <xf numFmtId="37" fontId="11" fillId="0" borderId="0" xfId="0" applyNumberFormat="1" applyFont="1" applyBorder="1"/>
    <xf numFmtId="49" fontId="1" fillId="0" borderId="0" xfId="0" applyNumberFormat="1" applyFont="1" applyFill="1" applyBorder="1" applyAlignment="1" applyProtection="1">
      <alignment horizontal="center" vertical="top" wrapText="1" shrinkToFit="1"/>
    </xf>
    <xf numFmtId="0" fontId="1" fillId="0" borderId="0" xfId="0" applyNumberFormat="1" applyFont="1" applyFill="1" applyBorder="1" applyAlignment="1" applyProtection="1">
      <alignment horizontal="center" vertical="top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B4B4B4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D2FD3-D84C-4667-A93B-29C7760B2D7A}">
  <sheetPr>
    <pageSetUpPr fitToPage="1"/>
  </sheetPr>
  <dimension ref="A1:J184"/>
  <sheetViews>
    <sheetView zoomScaleNormal="100" workbookViewId="0">
      <pane ySplit="6" topLeftCell="A168" activePane="bottomLeft" state="frozen"/>
      <selection pane="bottomLeft" activeCell="N171" sqref="N171"/>
    </sheetView>
  </sheetViews>
  <sheetFormatPr defaultRowHeight="15.6" x14ac:dyDescent="0.3"/>
  <cols>
    <col min="1" max="1" width="12.109375" style="12" customWidth="1"/>
    <col min="2" max="2" width="38.77734375" style="12" bestFit="1" customWidth="1"/>
    <col min="3" max="3" width="3.77734375" style="12" customWidth="1"/>
    <col min="4" max="4" width="12.77734375" style="12" customWidth="1"/>
    <col min="5" max="5" width="12.77734375" style="14" customWidth="1"/>
    <col min="6" max="6" width="3.77734375" style="12" customWidth="1"/>
    <col min="7" max="8" width="12.77734375" style="12" customWidth="1"/>
    <col min="9" max="9" width="3.77734375" style="12" customWidth="1"/>
    <col min="10" max="10" width="12.77734375" style="12" customWidth="1"/>
    <col min="11" max="16384" width="8.88671875" style="12"/>
  </cols>
  <sheetData>
    <row r="1" spans="1:10" ht="15.6" customHeight="1" x14ac:dyDescent="0.3">
      <c r="A1" s="42" t="s">
        <v>208</v>
      </c>
      <c r="B1" s="42"/>
      <c r="C1" s="27"/>
    </row>
    <row r="2" spans="1:10" x14ac:dyDescent="0.3">
      <c r="A2" s="42" t="s">
        <v>246</v>
      </c>
      <c r="B2" s="42"/>
      <c r="C2" s="27"/>
    </row>
    <row r="3" spans="1:10" x14ac:dyDescent="0.3">
      <c r="A3" s="43" t="s">
        <v>265</v>
      </c>
      <c r="B3" s="43"/>
      <c r="C3" s="28"/>
    </row>
    <row r="4" spans="1:10" ht="16.2" thickBot="1" x14ac:dyDescent="0.35">
      <c r="A4" s="28"/>
      <c r="B4" s="28"/>
      <c r="C4" s="28"/>
    </row>
    <row r="5" spans="1:10" ht="24" thickBot="1" x14ac:dyDescent="0.5">
      <c r="A5" s="1"/>
      <c r="B5" s="1"/>
      <c r="C5" s="1"/>
      <c r="D5" s="44">
        <v>2021</v>
      </c>
      <c r="E5" s="45"/>
      <c r="F5" s="45"/>
      <c r="G5" s="45"/>
      <c r="H5" s="45"/>
      <c r="I5" s="45"/>
      <c r="J5" s="46"/>
    </row>
    <row r="6" spans="1:10" ht="54.6" thickBot="1" x14ac:dyDescent="0.4">
      <c r="A6" s="18" t="s">
        <v>0</v>
      </c>
      <c r="B6" s="18" t="s">
        <v>95</v>
      </c>
      <c r="C6" s="18"/>
      <c r="D6" s="22" t="s">
        <v>227</v>
      </c>
      <c r="E6" s="29" t="s">
        <v>270</v>
      </c>
      <c r="F6" s="26"/>
      <c r="G6" s="26" t="s">
        <v>254</v>
      </c>
      <c r="H6" s="26" t="s">
        <v>252</v>
      </c>
      <c r="I6" s="23"/>
      <c r="J6" s="24" t="s">
        <v>253</v>
      </c>
    </row>
    <row r="7" spans="1:10" x14ac:dyDescent="0.3">
      <c r="A7" s="4"/>
      <c r="B7" s="4"/>
      <c r="C7" s="4"/>
      <c r="D7" s="14"/>
      <c r="F7" s="14"/>
      <c r="J7" s="14"/>
    </row>
    <row r="8" spans="1:10" x14ac:dyDescent="0.3">
      <c r="A8" s="2" t="s">
        <v>1</v>
      </c>
      <c r="B8" s="2"/>
      <c r="C8" s="2"/>
      <c r="D8" s="14"/>
      <c r="F8" s="14"/>
      <c r="J8" s="14"/>
    </row>
    <row r="9" spans="1:10" ht="15.6" customHeight="1" x14ac:dyDescent="0.3">
      <c r="A9" s="1" t="s">
        <v>2</v>
      </c>
      <c r="B9" s="1" t="s">
        <v>96</v>
      </c>
      <c r="C9" s="1"/>
      <c r="D9" s="14">
        <f>J9/12</f>
        <v>21130.25</v>
      </c>
      <c r="E9" s="14">
        <v>15569</v>
      </c>
      <c r="F9" s="14"/>
      <c r="G9" s="14">
        <f>D9</f>
        <v>21130.25</v>
      </c>
      <c r="H9" s="14">
        <f>E9</f>
        <v>15569</v>
      </c>
      <c r="J9" s="14">
        <v>253563</v>
      </c>
    </row>
    <row r="10" spans="1:10" ht="15.6" customHeight="1" x14ac:dyDescent="0.3">
      <c r="A10" s="1" t="s">
        <v>3</v>
      </c>
      <c r="B10" s="1" t="s">
        <v>97</v>
      </c>
      <c r="C10" s="1"/>
      <c r="D10" s="14">
        <f>J10/12</f>
        <v>0</v>
      </c>
      <c r="E10" s="14">
        <v>0</v>
      </c>
      <c r="F10" s="14"/>
      <c r="G10" s="14">
        <f t="shared" ref="G10:G73" si="0">D10</f>
        <v>0</v>
      </c>
      <c r="H10" s="14">
        <f t="shared" ref="H10:H73" si="1">E10</f>
        <v>0</v>
      </c>
      <c r="J10" s="14">
        <v>0</v>
      </c>
    </row>
    <row r="11" spans="1:10" ht="15.6" customHeight="1" x14ac:dyDescent="0.3">
      <c r="A11" s="1" t="s">
        <v>4</v>
      </c>
      <c r="B11" s="1" t="s">
        <v>98</v>
      </c>
      <c r="C11" s="1"/>
      <c r="D11" s="14">
        <f>J11/12</f>
        <v>0</v>
      </c>
      <c r="E11" s="14">
        <v>0</v>
      </c>
      <c r="F11" s="14"/>
      <c r="G11" s="14">
        <f t="shared" si="0"/>
        <v>0</v>
      </c>
      <c r="H11" s="14">
        <f t="shared" si="1"/>
        <v>0</v>
      </c>
      <c r="J11" s="14">
        <v>0</v>
      </c>
    </row>
    <row r="12" spans="1:10" ht="15.6" customHeight="1" x14ac:dyDescent="0.3">
      <c r="A12" s="1" t="s">
        <v>5</v>
      </c>
      <c r="B12" s="1" t="s">
        <v>256</v>
      </c>
      <c r="C12" s="1"/>
      <c r="D12" s="16">
        <f>J12/12</f>
        <v>5104.166666666667</v>
      </c>
      <c r="E12" s="16">
        <v>5437.5</v>
      </c>
      <c r="F12" s="14"/>
      <c r="G12" s="16">
        <f t="shared" si="0"/>
        <v>5104.166666666667</v>
      </c>
      <c r="H12" s="16">
        <f t="shared" si="1"/>
        <v>5437.5</v>
      </c>
      <c r="J12" s="16">
        <v>61250</v>
      </c>
    </row>
    <row r="13" spans="1:10" ht="15.6" customHeight="1" x14ac:dyDescent="0.3">
      <c r="A13" s="4"/>
      <c r="B13" s="3" t="s">
        <v>99</v>
      </c>
      <c r="C13" s="3"/>
      <c r="D13" s="15">
        <f>SUM(D9:D12)</f>
        <v>26234.416666666668</v>
      </c>
      <c r="E13" s="15">
        <f>SUM(E9:E12)</f>
        <v>21006.5</v>
      </c>
      <c r="F13" s="15"/>
      <c r="G13" s="15">
        <f t="shared" si="0"/>
        <v>26234.416666666668</v>
      </c>
      <c r="H13" s="15">
        <f t="shared" si="1"/>
        <v>21006.5</v>
      </c>
      <c r="J13" s="15">
        <f>SUM(J9:J12)</f>
        <v>314813</v>
      </c>
    </row>
    <row r="14" spans="1:10" x14ac:dyDescent="0.3">
      <c r="A14" s="4"/>
      <c r="B14" s="4"/>
      <c r="C14" s="4"/>
      <c r="D14" s="14"/>
      <c r="F14" s="14"/>
      <c r="G14" s="14"/>
      <c r="H14" s="14"/>
      <c r="J14" s="14"/>
    </row>
    <row r="15" spans="1:10" ht="15.6" customHeight="1" x14ac:dyDescent="0.3">
      <c r="A15" s="1" t="s">
        <v>6</v>
      </c>
      <c r="B15" s="1" t="s">
        <v>100</v>
      </c>
      <c r="C15" s="1"/>
      <c r="D15" s="14">
        <f>J15/12</f>
        <v>2916.6666666666665</v>
      </c>
      <c r="E15" s="14">
        <v>3320</v>
      </c>
      <c r="F15" s="14"/>
      <c r="G15" s="14">
        <f t="shared" si="0"/>
        <v>2916.6666666666665</v>
      </c>
      <c r="H15" s="14">
        <f t="shared" si="1"/>
        <v>3320</v>
      </c>
      <c r="J15" s="14">
        <v>35000</v>
      </c>
    </row>
    <row r="16" spans="1:10" ht="15.6" customHeight="1" x14ac:dyDescent="0.3">
      <c r="A16" s="1" t="s">
        <v>7</v>
      </c>
      <c r="B16" s="1" t="s">
        <v>101</v>
      </c>
      <c r="C16" s="1"/>
      <c r="D16" s="14">
        <f>J16/12</f>
        <v>250</v>
      </c>
      <c r="E16" s="14">
        <v>0</v>
      </c>
      <c r="F16" s="14"/>
      <c r="G16" s="14">
        <f t="shared" si="0"/>
        <v>250</v>
      </c>
      <c r="H16" s="14">
        <f t="shared" si="1"/>
        <v>0</v>
      </c>
      <c r="J16" s="14">
        <v>3000</v>
      </c>
    </row>
    <row r="17" spans="1:10" ht="15.6" customHeight="1" x14ac:dyDescent="0.3">
      <c r="A17" s="1" t="s">
        <v>8</v>
      </c>
      <c r="B17" s="1" t="s">
        <v>102</v>
      </c>
      <c r="C17" s="1"/>
      <c r="D17" s="16">
        <f>J17/12</f>
        <v>166.66666666666666</v>
      </c>
      <c r="E17" s="16">
        <v>0</v>
      </c>
      <c r="F17" s="14"/>
      <c r="G17" s="16">
        <f t="shared" si="0"/>
        <v>166.66666666666666</v>
      </c>
      <c r="H17" s="16">
        <f t="shared" si="1"/>
        <v>0</v>
      </c>
      <c r="J17" s="16">
        <v>2000</v>
      </c>
    </row>
    <row r="18" spans="1:10" ht="15.6" customHeight="1" x14ac:dyDescent="0.3">
      <c r="A18" s="4"/>
      <c r="B18" s="3" t="s">
        <v>103</v>
      </c>
      <c r="C18" s="3"/>
      <c r="D18" s="15">
        <f>SUM(D15:D17)</f>
        <v>3333.333333333333</v>
      </c>
      <c r="E18" s="15">
        <f>SUM(E15:E17)</f>
        <v>3320</v>
      </c>
      <c r="F18" s="15"/>
      <c r="G18" s="15">
        <f t="shared" si="0"/>
        <v>3333.333333333333</v>
      </c>
      <c r="H18" s="15">
        <f t="shared" si="1"/>
        <v>3320</v>
      </c>
      <c r="J18" s="15">
        <f>SUM(J15:J17)</f>
        <v>40000</v>
      </c>
    </row>
    <row r="19" spans="1:10" x14ac:dyDescent="0.3">
      <c r="A19" s="4"/>
      <c r="B19" s="4"/>
      <c r="C19" s="4"/>
      <c r="D19" s="14"/>
      <c r="F19" s="14"/>
      <c r="G19" s="14"/>
      <c r="H19" s="14"/>
      <c r="J19" s="14"/>
    </row>
    <row r="20" spans="1:10" ht="15.6" customHeight="1" x14ac:dyDescent="0.3">
      <c r="A20" s="1" t="s">
        <v>9</v>
      </c>
      <c r="B20" s="1" t="s">
        <v>104</v>
      </c>
      <c r="C20" s="1"/>
      <c r="D20" s="14">
        <f t="shared" ref="D20:D27" si="2">J20/12</f>
        <v>375</v>
      </c>
      <c r="E20" s="14">
        <v>0</v>
      </c>
      <c r="F20" s="14"/>
      <c r="G20" s="14">
        <f t="shared" si="0"/>
        <v>375</v>
      </c>
      <c r="H20" s="14">
        <f t="shared" si="1"/>
        <v>0</v>
      </c>
      <c r="J20" s="14">
        <v>4500</v>
      </c>
    </row>
    <row r="21" spans="1:10" ht="15.6" customHeight="1" x14ac:dyDescent="0.3">
      <c r="A21" s="1" t="s">
        <v>209</v>
      </c>
      <c r="B21" s="1" t="s">
        <v>210</v>
      </c>
      <c r="C21" s="1"/>
      <c r="D21" s="14">
        <f t="shared" si="2"/>
        <v>833.33333333333337</v>
      </c>
      <c r="E21" s="14">
        <v>100</v>
      </c>
      <c r="F21" s="14"/>
      <c r="G21" s="14">
        <f t="shared" si="0"/>
        <v>833.33333333333337</v>
      </c>
      <c r="H21" s="14">
        <f t="shared" si="1"/>
        <v>100</v>
      </c>
      <c r="J21" s="14">
        <v>10000</v>
      </c>
    </row>
    <row r="22" spans="1:10" ht="15.6" customHeight="1" x14ac:dyDescent="0.3">
      <c r="A22" s="1" t="s">
        <v>10</v>
      </c>
      <c r="B22" s="1" t="s">
        <v>105</v>
      </c>
      <c r="C22" s="1"/>
      <c r="D22" s="14">
        <f t="shared" si="2"/>
        <v>108.33333333333333</v>
      </c>
      <c r="E22" s="14">
        <v>0</v>
      </c>
      <c r="F22" s="14"/>
      <c r="G22" s="14">
        <f t="shared" si="0"/>
        <v>108.33333333333333</v>
      </c>
      <c r="H22" s="14">
        <f t="shared" si="1"/>
        <v>0</v>
      </c>
      <c r="J22" s="14">
        <v>1300</v>
      </c>
    </row>
    <row r="23" spans="1:10" ht="16.2" customHeight="1" x14ac:dyDescent="0.3">
      <c r="A23" s="1" t="s">
        <v>11</v>
      </c>
      <c r="B23" s="1" t="s">
        <v>211</v>
      </c>
      <c r="C23" s="1"/>
      <c r="D23" s="14">
        <f t="shared" si="2"/>
        <v>41.666666666666664</v>
      </c>
      <c r="E23" s="14">
        <v>0</v>
      </c>
      <c r="F23" s="14"/>
      <c r="G23" s="14">
        <f t="shared" si="0"/>
        <v>41.666666666666664</v>
      </c>
      <c r="H23" s="14">
        <f t="shared" si="1"/>
        <v>0</v>
      </c>
      <c r="J23" s="14">
        <v>500</v>
      </c>
    </row>
    <row r="24" spans="1:10" ht="15.6" customHeight="1" x14ac:dyDescent="0.3">
      <c r="A24" s="1" t="s">
        <v>12</v>
      </c>
      <c r="B24" s="1" t="s">
        <v>106</v>
      </c>
      <c r="C24" s="1"/>
      <c r="D24" s="14">
        <f t="shared" si="2"/>
        <v>0</v>
      </c>
      <c r="E24" s="14">
        <v>0</v>
      </c>
      <c r="F24" s="14"/>
      <c r="G24" s="14">
        <f t="shared" si="0"/>
        <v>0</v>
      </c>
      <c r="H24" s="14">
        <f t="shared" si="1"/>
        <v>0</v>
      </c>
      <c r="J24" s="14">
        <v>0</v>
      </c>
    </row>
    <row r="25" spans="1:10" ht="15.6" customHeight="1" x14ac:dyDescent="0.3">
      <c r="A25" s="1" t="s">
        <v>212</v>
      </c>
      <c r="B25" s="1" t="s">
        <v>213</v>
      </c>
      <c r="C25" s="1"/>
      <c r="D25" s="14">
        <f t="shared" si="2"/>
        <v>0</v>
      </c>
      <c r="E25" s="14">
        <v>1.41</v>
      </c>
      <c r="F25" s="14"/>
      <c r="G25" s="14">
        <f t="shared" si="0"/>
        <v>0</v>
      </c>
      <c r="H25" s="14">
        <f t="shared" si="1"/>
        <v>1.41</v>
      </c>
      <c r="J25" s="14"/>
    </row>
    <row r="26" spans="1:10" ht="15.6" customHeight="1" x14ac:dyDescent="0.3">
      <c r="A26" s="1" t="s">
        <v>214</v>
      </c>
      <c r="B26" s="1" t="s">
        <v>215</v>
      </c>
      <c r="C26" s="1"/>
      <c r="D26" s="14">
        <f t="shared" si="2"/>
        <v>2083.3333333333335</v>
      </c>
      <c r="E26" s="14">
        <v>0</v>
      </c>
      <c r="F26" s="14"/>
      <c r="G26" s="14">
        <f t="shared" si="0"/>
        <v>2083.3333333333335</v>
      </c>
      <c r="H26" s="14">
        <f t="shared" si="1"/>
        <v>0</v>
      </c>
      <c r="J26" s="14">
        <v>25000</v>
      </c>
    </row>
    <row r="27" spans="1:10" ht="15.6" customHeight="1" x14ac:dyDescent="0.3">
      <c r="A27" s="1" t="s">
        <v>216</v>
      </c>
      <c r="B27" s="1" t="s">
        <v>217</v>
      </c>
      <c r="C27" s="1"/>
      <c r="D27" s="14">
        <f t="shared" si="2"/>
        <v>0</v>
      </c>
      <c r="E27" s="14">
        <v>0</v>
      </c>
      <c r="F27" s="14"/>
      <c r="G27" s="14">
        <f t="shared" si="0"/>
        <v>0</v>
      </c>
      <c r="H27" s="14">
        <f t="shared" si="1"/>
        <v>0</v>
      </c>
      <c r="J27" s="14">
        <v>0</v>
      </c>
    </row>
    <row r="28" spans="1:10" ht="15.6" customHeight="1" x14ac:dyDescent="0.3">
      <c r="A28" s="1" t="s">
        <v>268</v>
      </c>
      <c r="B28" s="1" t="s">
        <v>269</v>
      </c>
      <c r="C28" s="1"/>
      <c r="D28" s="16">
        <v>0</v>
      </c>
      <c r="E28" s="16">
        <v>0</v>
      </c>
      <c r="F28" s="14"/>
      <c r="G28" s="16">
        <f t="shared" si="0"/>
        <v>0</v>
      </c>
      <c r="H28" s="16">
        <f t="shared" si="1"/>
        <v>0</v>
      </c>
      <c r="J28" s="16">
        <v>0</v>
      </c>
    </row>
    <row r="29" spans="1:10" ht="15.6" customHeight="1" x14ac:dyDescent="0.3">
      <c r="A29" s="4"/>
      <c r="B29" s="3" t="s">
        <v>107</v>
      </c>
      <c r="C29" s="3"/>
      <c r="D29" s="15">
        <f>SUM(D20:D27)</f>
        <v>3441.666666666667</v>
      </c>
      <c r="E29" s="15">
        <f>SUM(E20:E28)</f>
        <v>101.41</v>
      </c>
      <c r="F29" s="15"/>
      <c r="G29" s="15">
        <f t="shared" si="0"/>
        <v>3441.666666666667</v>
      </c>
      <c r="H29" s="15">
        <f t="shared" si="1"/>
        <v>101.41</v>
      </c>
      <c r="J29" s="15">
        <f>SUM(J20:J28)</f>
        <v>41300</v>
      </c>
    </row>
    <row r="30" spans="1:10" x14ac:dyDescent="0.3">
      <c r="A30" s="4"/>
      <c r="B30" s="4"/>
      <c r="C30" s="4"/>
      <c r="D30" s="14"/>
      <c r="F30" s="14"/>
      <c r="G30" s="14"/>
      <c r="H30" s="14"/>
      <c r="J30" s="14"/>
    </row>
    <row r="31" spans="1:10" ht="15.6" customHeight="1" thickBot="1" x14ac:dyDescent="0.35">
      <c r="A31" s="4"/>
      <c r="B31" s="3" t="s">
        <v>108</v>
      </c>
      <c r="C31" s="3"/>
      <c r="D31" s="17">
        <f>D13+D18+D29</f>
        <v>33009.416666666664</v>
      </c>
      <c r="E31" s="17">
        <f>E13+E18+E29</f>
        <v>24427.91</v>
      </c>
      <c r="F31" s="15"/>
      <c r="G31" s="17">
        <f t="shared" si="0"/>
        <v>33009.416666666664</v>
      </c>
      <c r="H31" s="17">
        <f t="shared" si="1"/>
        <v>24427.91</v>
      </c>
      <c r="J31" s="17">
        <f>J13+J18+J29</f>
        <v>396113</v>
      </c>
    </row>
    <row r="32" spans="1:10" ht="16.2" thickTop="1" x14ac:dyDescent="0.3">
      <c r="A32" s="4"/>
      <c r="B32" s="4"/>
      <c r="C32" s="4"/>
      <c r="D32" s="14"/>
      <c r="F32" s="14"/>
      <c r="G32" s="14"/>
      <c r="H32" s="14"/>
      <c r="J32" s="14"/>
    </row>
    <row r="33" spans="1:10" x14ac:dyDescent="0.3">
      <c r="A33" s="4"/>
      <c r="B33" s="4"/>
      <c r="C33" s="4"/>
      <c r="D33" s="14"/>
      <c r="F33" s="14"/>
      <c r="G33" s="14"/>
      <c r="H33" s="14"/>
      <c r="J33" s="14"/>
    </row>
    <row r="34" spans="1:10" x14ac:dyDescent="0.3">
      <c r="A34" s="2" t="s">
        <v>13</v>
      </c>
      <c r="B34" s="2"/>
      <c r="C34" s="2"/>
      <c r="D34" s="14"/>
      <c r="F34" s="14"/>
      <c r="G34" s="14"/>
      <c r="H34" s="14"/>
      <c r="J34" s="14"/>
    </row>
    <row r="35" spans="1:10" ht="15.6" customHeight="1" x14ac:dyDescent="0.3">
      <c r="A35" s="1" t="s">
        <v>14</v>
      </c>
      <c r="B35" s="1" t="s">
        <v>109</v>
      </c>
      <c r="C35" s="1"/>
      <c r="D35" s="14">
        <f t="shared" ref="D35:D41" si="3">J35/12</f>
        <v>4000</v>
      </c>
      <c r="E35" s="14">
        <f>2000+2000</f>
        <v>4000</v>
      </c>
      <c r="F35" s="14"/>
      <c r="G35" s="14">
        <f t="shared" si="0"/>
        <v>4000</v>
      </c>
      <c r="H35" s="14">
        <f t="shared" si="1"/>
        <v>4000</v>
      </c>
      <c r="J35" s="14">
        <v>48000</v>
      </c>
    </row>
    <row r="36" spans="1:10" ht="15.6" customHeight="1" x14ac:dyDescent="0.3">
      <c r="A36" s="1" t="s">
        <v>15</v>
      </c>
      <c r="B36" s="1" t="s">
        <v>110</v>
      </c>
      <c r="C36" s="1"/>
      <c r="D36" s="14">
        <f t="shared" si="3"/>
        <v>2083.3333333333335</v>
      </c>
      <c r="E36" s="14">
        <v>3392.34</v>
      </c>
      <c r="F36" s="14"/>
      <c r="G36" s="14">
        <f t="shared" si="0"/>
        <v>2083.3333333333335</v>
      </c>
      <c r="H36" s="14">
        <f t="shared" si="1"/>
        <v>3392.34</v>
      </c>
      <c r="J36" s="14">
        <v>25000</v>
      </c>
    </row>
    <row r="37" spans="1:10" ht="15.6" customHeight="1" x14ac:dyDescent="0.3">
      <c r="A37" s="1" t="s">
        <v>16</v>
      </c>
      <c r="B37" s="1" t="s">
        <v>111</v>
      </c>
      <c r="C37" s="1"/>
      <c r="D37" s="14">
        <f t="shared" si="3"/>
        <v>851.66666666666663</v>
      </c>
      <c r="E37" s="14">
        <v>854</v>
      </c>
      <c r="F37" s="14"/>
      <c r="G37" s="14">
        <f t="shared" si="0"/>
        <v>851.66666666666663</v>
      </c>
      <c r="H37" s="14">
        <f t="shared" si="1"/>
        <v>854</v>
      </c>
      <c r="J37" s="14">
        <v>10220</v>
      </c>
    </row>
    <row r="38" spans="1:10" ht="15.6" customHeight="1" x14ac:dyDescent="0.3">
      <c r="A38" s="1" t="s">
        <v>219</v>
      </c>
      <c r="B38" s="1" t="s">
        <v>220</v>
      </c>
      <c r="C38" s="1"/>
      <c r="D38" s="14">
        <f t="shared" si="3"/>
        <v>91.25</v>
      </c>
      <c r="E38" s="14">
        <v>91.25</v>
      </c>
      <c r="F38" s="14"/>
      <c r="G38" s="14">
        <f t="shared" si="0"/>
        <v>91.25</v>
      </c>
      <c r="H38" s="14">
        <f t="shared" si="1"/>
        <v>91.25</v>
      </c>
      <c r="J38" s="14">
        <v>1095</v>
      </c>
    </row>
    <row r="39" spans="1:10" ht="15.6" customHeight="1" x14ac:dyDescent="0.3">
      <c r="A39" s="1" t="s">
        <v>17</v>
      </c>
      <c r="B39" s="1" t="s">
        <v>112</v>
      </c>
      <c r="C39" s="1"/>
      <c r="D39" s="14">
        <f t="shared" si="3"/>
        <v>2244.5833333333335</v>
      </c>
      <c r="E39" s="14">
        <v>2248</v>
      </c>
      <c r="F39" s="14"/>
      <c r="G39" s="14">
        <f t="shared" si="0"/>
        <v>2244.5833333333335</v>
      </c>
      <c r="H39" s="14">
        <f t="shared" si="1"/>
        <v>2248</v>
      </c>
      <c r="J39" s="14">
        <v>26935</v>
      </c>
    </row>
    <row r="40" spans="1:10" ht="15.6" customHeight="1" x14ac:dyDescent="0.3">
      <c r="A40" s="1" t="s">
        <v>18</v>
      </c>
      <c r="B40" s="1" t="s">
        <v>113</v>
      </c>
      <c r="C40" s="1"/>
      <c r="D40" s="14">
        <f t="shared" si="3"/>
        <v>500</v>
      </c>
      <c r="E40" s="14">
        <v>1293.73</v>
      </c>
      <c r="F40" s="14"/>
      <c r="G40" s="14">
        <f t="shared" si="0"/>
        <v>500</v>
      </c>
      <c r="H40" s="14">
        <f t="shared" si="1"/>
        <v>1293.73</v>
      </c>
      <c r="J40" s="14">
        <v>6000</v>
      </c>
    </row>
    <row r="41" spans="1:10" ht="15.6" customHeight="1" x14ac:dyDescent="0.3">
      <c r="A41" s="1" t="s">
        <v>175</v>
      </c>
      <c r="B41" s="1" t="s">
        <v>193</v>
      </c>
      <c r="C41" s="1"/>
      <c r="D41" s="16">
        <f t="shared" si="3"/>
        <v>465.41666666666669</v>
      </c>
      <c r="E41" s="16">
        <v>465.38</v>
      </c>
      <c r="F41" s="14"/>
      <c r="G41" s="16">
        <f t="shared" si="0"/>
        <v>465.41666666666669</v>
      </c>
      <c r="H41" s="16">
        <f t="shared" si="1"/>
        <v>465.38</v>
      </c>
      <c r="J41" s="16">
        <v>5585</v>
      </c>
    </row>
    <row r="42" spans="1:10" ht="15.6" customHeight="1" x14ac:dyDescent="0.3">
      <c r="A42" s="4"/>
      <c r="B42" s="3" t="s">
        <v>228</v>
      </c>
      <c r="C42" s="3"/>
      <c r="D42" s="15">
        <f>SUM(D35:D41)</f>
        <v>10236.25</v>
      </c>
      <c r="E42" s="15">
        <f>SUM(E35:E41)</f>
        <v>12344.699999999999</v>
      </c>
      <c r="F42" s="15"/>
      <c r="G42" s="15">
        <f t="shared" si="0"/>
        <v>10236.25</v>
      </c>
      <c r="H42" s="15">
        <f t="shared" si="1"/>
        <v>12344.699999999999</v>
      </c>
      <c r="J42" s="15">
        <f>SUM(J35:J41)</f>
        <v>122835</v>
      </c>
    </row>
    <row r="43" spans="1:10" x14ac:dyDescent="0.3">
      <c r="A43" s="4"/>
      <c r="B43" s="4"/>
      <c r="C43" s="4"/>
      <c r="D43" s="14"/>
      <c r="F43" s="14"/>
      <c r="G43" s="14"/>
      <c r="H43" s="14"/>
      <c r="J43" s="14"/>
    </row>
    <row r="44" spans="1:10" ht="15.6" customHeight="1" x14ac:dyDescent="0.3">
      <c r="A44" s="1" t="s">
        <v>19</v>
      </c>
      <c r="B44" s="1" t="s">
        <v>202</v>
      </c>
      <c r="C44" s="1"/>
      <c r="D44" s="14">
        <f t="shared" ref="D44:D50" si="4">J44/12</f>
        <v>2541.6666666666665</v>
      </c>
      <c r="E44" s="14">
        <f>2145.83+2145.83</f>
        <v>4291.66</v>
      </c>
      <c r="F44" s="14"/>
      <c r="G44" s="14">
        <f t="shared" si="0"/>
        <v>2541.6666666666665</v>
      </c>
      <c r="H44" s="14">
        <f t="shared" si="1"/>
        <v>4291.66</v>
      </c>
      <c r="J44" s="14">
        <v>30500</v>
      </c>
    </row>
    <row r="45" spans="1:10" ht="15.6" customHeight="1" x14ac:dyDescent="0.3">
      <c r="A45" s="1" t="s">
        <v>20</v>
      </c>
      <c r="B45" s="1" t="s">
        <v>204</v>
      </c>
      <c r="C45" s="1"/>
      <c r="D45" s="14">
        <f t="shared" si="4"/>
        <v>622.83333333333337</v>
      </c>
      <c r="E45" s="14">
        <v>-633.25</v>
      </c>
      <c r="F45" s="14"/>
      <c r="G45" s="14">
        <f t="shared" si="0"/>
        <v>622.83333333333337</v>
      </c>
      <c r="H45" s="14">
        <f t="shared" si="1"/>
        <v>-633.25</v>
      </c>
      <c r="J45" s="14">
        <v>7474</v>
      </c>
    </row>
    <row r="46" spans="1:10" ht="15.6" customHeight="1" x14ac:dyDescent="0.3">
      <c r="A46" s="4" t="s">
        <v>224</v>
      </c>
      <c r="B46" s="1" t="s">
        <v>218</v>
      </c>
      <c r="C46" s="1"/>
      <c r="D46" s="14">
        <f t="shared" si="4"/>
        <v>0</v>
      </c>
      <c r="E46" s="14">
        <v>0</v>
      </c>
      <c r="F46" s="14"/>
      <c r="G46" s="14">
        <f t="shared" si="0"/>
        <v>0</v>
      </c>
      <c r="H46" s="14">
        <f t="shared" si="1"/>
        <v>0</v>
      </c>
      <c r="J46" s="14">
        <v>0</v>
      </c>
    </row>
    <row r="47" spans="1:10" ht="15.6" customHeight="1" x14ac:dyDescent="0.3">
      <c r="A47" s="1" t="s">
        <v>222</v>
      </c>
      <c r="B47" s="1" t="s">
        <v>203</v>
      </c>
      <c r="C47" s="1"/>
      <c r="D47" s="14">
        <f t="shared" si="4"/>
        <v>1750</v>
      </c>
      <c r="E47" s="14">
        <v>0</v>
      </c>
      <c r="F47" s="14"/>
      <c r="G47" s="14">
        <f t="shared" si="0"/>
        <v>1750</v>
      </c>
      <c r="H47" s="14">
        <f t="shared" si="1"/>
        <v>0</v>
      </c>
      <c r="J47" s="14">
        <v>21000</v>
      </c>
    </row>
    <row r="48" spans="1:10" ht="15.6" customHeight="1" x14ac:dyDescent="0.3">
      <c r="A48" s="4" t="s">
        <v>223</v>
      </c>
      <c r="B48" s="1" t="s">
        <v>206</v>
      </c>
      <c r="C48" s="1"/>
      <c r="D48" s="14">
        <f t="shared" si="4"/>
        <v>0</v>
      </c>
      <c r="E48" s="14">
        <v>0</v>
      </c>
      <c r="F48" s="14"/>
      <c r="G48" s="14">
        <f t="shared" si="0"/>
        <v>0</v>
      </c>
      <c r="H48" s="14">
        <f t="shared" si="1"/>
        <v>0</v>
      </c>
      <c r="J48" s="14">
        <v>0</v>
      </c>
    </row>
    <row r="49" spans="1:10" ht="15.6" customHeight="1" x14ac:dyDescent="0.3">
      <c r="A49" s="1" t="s">
        <v>21</v>
      </c>
      <c r="B49" s="1" t="s">
        <v>205</v>
      </c>
      <c r="C49" s="1"/>
      <c r="D49" s="14">
        <f t="shared" si="4"/>
        <v>141.66666666666666</v>
      </c>
      <c r="E49" s="14">
        <v>0</v>
      </c>
      <c r="F49" s="14"/>
      <c r="G49" s="14">
        <f t="shared" si="0"/>
        <v>141.66666666666666</v>
      </c>
      <c r="H49" s="14">
        <f t="shared" si="1"/>
        <v>0</v>
      </c>
      <c r="J49" s="14">
        <v>1700</v>
      </c>
    </row>
    <row r="50" spans="1:10" ht="15.6" customHeight="1" x14ac:dyDescent="0.3">
      <c r="A50" s="4" t="s">
        <v>225</v>
      </c>
      <c r="B50" s="7" t="s">
        <v>207</v>
      </c>
      <c r="C50" s="7"/>
      <c r="D50" s="16">
        <f t="shared" si="4"/>
        <v>328.33333333333331</v>
      </c>
      <c r="E50" s="16">
        <v>0</v>
      </c>
      <c r="F50" s="14"/>
      <c r="G50" s="16">
        <f t="shared" si="0"/>
        <v>328.33333333333331</v>
      </c>
      <c r="H50" s="16">
        <f t="shared" si="1"/>
        <v>0</v>
      </c>
      <c r="J50" s="16">
        <v>3940</v>
      </c>
    </row>
    <row r="51" spans="1:10" ht="15.6" customHeight="1" x14ac:dyDescent="0.3">
      <c r="A51" s="4"/>
      <c r="B51" s="3" t="s">
        <v>229</v>
      </c>
      <c r="C51" s="3"/>
      <c r="D51" s="15">
        <f>SUM(D44:D50)</f>
        <v>5384.5</v>
      </c>
      <c r="E51" s="15">
        <f>SUM(E44:E50)</f>
        <v>3658.41</v>
      </c>
      <c r="F51" s="15"/>
      <c r="G51" s="15">
        <f t="shared" si="0"/>
        <v>5384.5</v>
      </c>
      <c r="H51" s="15">
        <f t="shared" si="1"/>
        <v>3658.41</v>
      </c>
      <c r="J51" s="15">
        <f>SUM(J44:J50)</f>
        <v>64614</v>
      </c>
    </row>
    <row r="52" spans="1:10" x14ac:dyDescent="0.3">
      <c r="A52" s="4"/>
      <c r="B52" s="4"/>
      <c r="C52" s="4"/>
      <c r="D52" s="14"/>
      <c r="F52" s="14"/>
      <c r="G52" s="14"/>
      <c r="H52" s="14"/>
      <c r="J52" s="14"/>
    </row>
    <row r="53" spans="1:10" ht="15.6" customHeight="1" x14ac:dyDescent="0.3">
      <c r="A53" s="1" t="s">
        <v>22</v>
      </c>
      <c r="B53" s="1" t="s">
        <v>176</v>
      </c>
      <c r="C53" s="1"/>
      <c r="D53" s="14">
        <f t="shared" ref="D53:D58" si="5">J53/12</f>
        <v>2660.8333333333335</v>
      </c>
      <c r="E53" s="14">
        <v>2660.84</v>
      </c>
      <c r="F53" s="14"/>
      <c r="G53" s="14">
        <f t="shared" si="0"/>
        <v>2660.8333333333335</v>
      </c>
      <c r="H53" s="14">
        <f t="shared" si="1"/>
        <v>2660.84</v>
      </c>
      <c r="J53" s="14">
        <v>31930</v>
      </c>
    </row>
    <row r="54" spans="1:10" ht="15.6" customHeight="1" x14ac:dyDescent="0.3">
      <c r="A54" s="1" t="s">
        <v>23</v>
      </c>
      <c r="B54" s="1" t="s">
        <v>114</v>
      </c>
      <c r="C54" s="1"/>
      <c r="D54" s="14">
        <f t="shared" si="5"/>
        <v>416.66666666666669</v>
      </c>
      <c r="E54" s="14">
        <v>313.29000000000002</v>
      </c>
      <c r="F54" s="14"/>
      <c r="G54" s="14">
        <f t="shared" si="0"/>
        <v>416.66666666666669</v>
      </c>
      <c r="H54" s="14">
        <f t="shared" si="1"/>
        <v>313.29000000000002</v>
      </c>
      <c r="J54" s="14">
        <v>5000</v>
      </c>
    </row>
    <row r="55" spans="1:10" ht="15.6" customHeight="1" x14ac:dyDescent="0.3">
      <c r="A55" s="1" t="s">
        <v>24</v>
      </c>
      <c r="B55" s="1" t="s">
        <v>177</v>
      </c>
      <c r="C55" s="1"/>
      <c r="D55" s="14">
        <f t="shared" si="5"/>
        <v>1300</v>
      </c>
      <c r="E55" s="14">
        <v>1400</v>
      </c>
      <c r="F55" s="14"/>
      <c r="G55" s="14">
        <f t="shared" si="0"/>
        <v>1300</v>
      </c>
      <c r="H55" s="14">
        <f t="shared" si="1"/>
        <v>1400</v>
      </c>
      <c r="J55" s="14">
        <v>15600</v>
      </c>
    </row>
    <row r="56" spans="1:10" ht="15.6" customHeight="1" x14ac:dyDescent="0.3">
      <c r="A56" s="1" t="s">
        <v>25</v>
      </c>
      <c r="B56" s="1" t="s">
        <v>174</v>
      </c>
      <c r="C56" s="1"/>
      <c r="D56" s="14">
        <f t="shared" si="5"/>
        <v>100</v>
      </c>
      <c r="E56" s="14">
        <v>100</v>
      </c>
      <c r="F56" s="14"/>
      <c r="G56" s="14">
        <f t="shared" si="0"/>
        <v>100</v>
      </c>
      <c r="H56" s="14">
        <f t="shared" si="1"/>
        <v>100</v>
      </c>
      <c r="J56" s="14">
        <v>1200</v>
      </c>
    </row>
    <row r="57" spans="1:10" ht="15.6" customHeight="1" x14ac:dyDescent="0.3">
      <c r="A57" s="1" t="s">
        <v>26</v>
      </c>
      <c r="B57" s="1" t="s">
        <v>115</v>
      </c>
      <c r="C57" s="1"/>
      <c r="D57" s="14">
        <f t="shared" si="5"/>
        <v>651.58333333333337</v>
      </c>
      <c r="E57" s="14">
        <v>983.68</v>
      </c>
      <c r="F57" s="14"/>
      <c r="G57" s="14">
        <f t="shared" si="0"/>
        <v>651.58333333333337</v>
      </c>
      <c r="H57" s="14">
        <f t="shared" si="1"/>
        <v>983.68</v>
      </c>
      <c r="J57" s="14">
        <v>7819</v>
      </c>
    </row>
    <row r="58" spans="1:10" ht="15.6" customHeight="1" x14ac:dyDescent="0.3">
      <c r="A58" s="1" t="s">
        <v>182</v>
      </c>
      <c r="B58" s="1" t="s">
        <v>183</v>
      </c>
      <c r="C58" s="1"/>
      <c r="D58" s="16">
        <f t="shared" si="5"/>
        <v>12.916666666666666</v>
      </c>
      <c r="E58" s="16">
        <v>281.57</v>
      </c>
      <c r="F58" s="14"/>
      <c r="G58" s="16">
        <f t="shared" si="0"/>
        <v>12.916666666666666</v>
      </c>
      <c r="H58" s="16">
        <f t="shared" si="1"/>
        <v>281.57</v>
      </c>
      <c r="J58" s="16">
        <v>155</v>
      </c>
    </row>
    <row r="59" spans="1:10" ht="15.6" customHeight="1" x14ac:dyDescent="0.3">
      <c r="A59" s="4"/>
      <c r="B59" s="3" t="s">
        <v>230</v>
      </c>
      <c r="C59" s="3"/>
      <c r="D59" s="15">
        <f>SUM(D53:D58)</f>
        <v>5142</v>
      </c>
      <c r="E59" s="15">
        <f>SUM(E53:E58)</f>
        <v>5739.38</v>
      </c>
      <c r="F59" s="15"/>
      <c r="G59" s="15">
        <f t="shared" si="0"/>
        <v>5142</v>
      </c>
      <c r="H59" s="15">
        <f t="shared" si="1"/>
        <v>5739.38</v>
      </c>
      <c r="J59" s="15">
        <f>SUM(J53:J58)</f>
        <v>61704</v>
      </c>
    </row>
    <row r="60" spans="1:10" x14ac:dyDescent="0.3">
      <c r="A60" s="4"/>
      <c r="B60" s="4"/>
      <c r="C60" s="4"/>
      <c r="D60" s="14"/>
      <c r="F60" s="14"/>
      <c r="G60" s="14"/>
      <c r="H60" s="14"/>
      <c r="J60" s="14"/>
    </row>
    <row r="61" spans="1:10" ht="15.6" customHeight="1" x14ac:dyDescent="0.3">
      <c r="A61" s="1" t="s">
        <v>27</v>
      </c>
      <c r="B61" s="1" t="s">
        <v>116</v>
      </c>
      <c r="C61" s="1"/>
      <c r="D61" s="14">
        <f>J61/12</f>
        <v>300</v>
      </c>
      <c r="E61" s="14">
        <v>272.81</v>
      </c>
      <c r="F61" s="14"/>
      <c r="G61" s="14">
        <f t="shared" si="0"/>
        <v>300</v>
      </c>
      <c r="H61" s="14">
        <f t="shared" si="1"/>
        <v>272.81</v>
      </c>
      <c r="J61" s="14">
        <v>3600</v>
      </c>
    </row>
    <row r="62" spans="1:10" ht="15.6" customHeight="1" x14ac:dyDescent="0.3">
      <c r="A62" s="1" t="s">
        <v>28</v>
      </c>
      <c r="B62" s="1" t="s">
        <v>117</v>
      </c>
      <c r="C62" s="1"/>
      <c r="D62" s="14">
        <f>J62/12</f>
        <v>112.5</v>
      </c>
      <c r="E62" s="14">
        <v>90.03</v>
      </c>
      <c r="F62" s="14"/>
      <c r="G62" s="14">
        <f t="shared" si="0"/>
        <v>112.5</v>
      </c>
      <c r="H62" s="14">
        <f t="shared" si="1"/>
        <v>90.03</v>
      </c>
      <c r="J62" s="14">
        <v>1350</v>
      </c>
    </row>
    <row r="63" spans="1:10" ht="16.2" customHeight="1" x14ac:dyDescent="0.3">
      <c r="A63" s="1" t="s">
        <v>29</v>
      </c>
      <c r="B63" s="1" t="s">
        <v>118</v>
      </c>
      <c r="C63" s="1"/>
      <c r="D63" s="14">
        <f>J63/12</f>
        <v>0</v>
      </c>
      <c r="E63" s="14">
        <v>0</v>
      </c>
      <c r="F63" s="14"/>
      <c r="G63" s="14">
        <f t="shared" si="0"/>
        <v>0</v>
      </c>
      <c r="H63" s="14">
        <f t="shared" si="1"/>
        <v>0</v>
      </c>
      <c r="J63" s="14">
        <v>0</v>
      </c>
    </row>
    <row r="64" spans="1:10" ht="16.2" customHeight="1" x14ac:dyDescent="0.3">
      <c r="A64" s="1" t="s">
        <v>30</v>
      </c>
      <c r="B64" s="1" t="s">
        <v>119</v>
      </c>
      <c r="C64" s="1"/>
      <c r="D64" s="14">
        <f>J64/12</f>
        <v>450</v>
      </c>
      <c r="E64" s="14">
        <v>483</v>
      </c>
      <c r="F64" s="14"/>
      <c r="G64" s="14">
        <f t="shared" si="0"/>
        <v>450</v>
      </c>
      <c r="H64" s="14">
        <f t="shared" si="1"/>
        <v>483</v>
      </c>
      <c r="J64" s="14">
        <v>5400</v>
      </c>
    </row>
    <row r="65" spans="1:10" ht="15.6" customHeight="1" x14ac:dyDescent="0.3">
      <c r="A65" s="1" t="s">
        <v>31</v>
      </c>
      <c r="B65" s="1" t="s">
        <v>120</v>
      </c>
      <c r="C65" s="1"/>
      <c r="D65" s="16">
        <f>J65/12</f>
        <v>37.5</v>
      </c>
      <c r="E65" s="16">
        <v>175</v>
      </c>
      <c r="F65" s="14"/>
      <c r="G65" s="16">
        <f t="shared" si="0"/>
        <v>37.5</v>
      </c>
      <c r="H65" s="16">
        <f t="shared" si="1"/>
        <v>175</v>
      </c>
      <c r="J65" s="16">
        <v>450</v>
      </c>
    </row>
    <row r="66" spans="1:10" ht="15.6" customHeight="1" x14ac:dyDescent="0.3">
      <c r="A66" s="4"/>
      <c r="B66" s="3" t="s">
        <v>231</v>
      </c>
      <c r="C66" s="3"/>
      <c r="D66" s="15">
        <f>SUM(D61:D65)</f>
        <v>900</v>
      </c>
      <c r="E66" s="15">
        <f>SUM(E61:E65)</f>
        <v>1020.84</v>
      </c>
      <c r="F66" s="15"/>
      <c r="G66" s="15">
        <f t="shared" si="0"/>
        <v>900</v>
      </c>
      <c r="H66" s="15">
        <f t="shared" si="1"/>
        <v>1020.84</v>
      </c>
      <c r="J66" s="15">
        <f>SUM(J61:J65)</f>
        <v>10800</v>
      </c>
    </row>
    <row r="67" spans="1:10" x14ac:dyDescent="0.3">
      <c r="A67" s="4"/>
      <c r="B67" s="4"/>
      <c r="C67" s="4"/>
      <c r="D67" s="14"/>
      <c r="F67" s="14"/>
      <c r="G67" s="14"/>
      <c r="H67" s="14"/>
      <c r="J67" s="14"/>
    </row>
    <row r="68" spans="1:10" ht="15.6" customHeight="1" x14ac:dyDescent="0.3">
      <c r="A68" s="1" t="s">
        <v>32</v>
      </c>
      <c r="B68" s="1" t="s">
        <v>121</v>
      </c>
      <c r="C68" s="1"/>
      <c r="D68" s="14">
        <f>J68/12</f>
        <v>7.5</v>
      </c>
      <c r="E68" s="14">
        <v>0</v>
      </c>
      <c r="F68" s="14"/>
      <c r="G68" s="14">
        <f t="shared" si="0"/>
        <v>7.5</v>
      </c>
      <c r="H68" s="14">
        <f t="shared" si="1"/>
        <v>0</v>
      </c>
      <c r="J68" s="14">
        <v>90</v>
      </c>
    </row>
    <row r="69" spans="1:10" ht="15.6" customHeight="1" x14ac:dyDescent="0.3">
      <c r="A69" s="1" t="s">
        <v>33</v>
      </c>
      <c r="B69" s="1" t="s">
        <v>178</v>
      </c>
      <c r="C69" s="1"/>
      <c r="D69" s="14">
        <f>J69/12</f>
        <v>7.5</v>
      </c>
      <c r="E69" s="14">
        <v>0</v>
      </c>
      <c r="F69" s="14"/>
      <c r="G69" s="14">
        <f t="shared" si="0"/>
        <v>7.5</v>
      </c>
      <c r="H69" s="14">
        <f t="shared" si="1"/>
        <v>0</v>
      </c>
      <c r="J69" s="14">
        <v>90</v>
      </c>
    </row>
    <row r="70" spans="1:10" ht="15.6" customHeight="1" x14ac:dyDescent="0.3">
      <c r="A70" s="1" t="s">
        <v>34</v>
      </c>
      <c r="B70" s="1" t="s">
        <v>122</v>
      </c>
      <c r="C70" s="1"/>
      <c r="D70" s="16">
        <f>J70/12</f>
        <v>37.5</v>
      </c>
      <c r="E70" s="16">
        <v>0</v>
      </c>
      <c r="F70" s="14"/>
      <c r="G70" s="16">
        <f t="shared" si="0"/>
        <v>37.5</v>
      </c>
      <c r="H70" s="16">
        <f t="shared" si="1"/>
        <v>0</v>
      </c>
      <c r="J70" s="16">
        <v>450</v>
      </c>
    </row>
    <row r="71" spans="1:10" ht="15.6" customHeight="1" x14ac:dyDescent="0.3">
      <c r="A71" s="4"/>
      <c r="B71" s="3" t="s">
        <v>257</v>
      </c>
      <c r="C71" s="3"/>
      <c r="D71" s="15">
        <f>SUM(D68:D70)</f>
        <v>52.5</v>
      </c>
      <c r="E71" s="15">
        <f>SUM(E68:E70)</f>
        <v>0</v>
      </c>
      <c r="F71" s="15"/>
      <c r="G71" s="15">
        <f t="shared" si="0"/>
        <v>52.5</v>
      </c>
      <c r="H71" s="15">
        <f t="shared" si="1"/>
        <v>0</v>
      </c>
      <c r="J71" s="15">
        <f>SUM(J68:J70)</f>
        <v>630</v>
      </c>
    </row>
    <row r="72" spans="1:10" x14ac:dyDescent="0.3">
      <c r="A72" s="4"/>
      <c r="B72" s="4"/>
      <c r="C72" s="4"/>
      <c r="D72" s="14"/>
      <c r="F72" s="14"/>
      <c r="G72" s="14"/>
      <c r="H72" s="14"/>
      <c r="J72" s="14"/>
    </row>
    <row r="73" spans="1:10" ht="15.6" customHeight="1" thickBot="1" x14ac:dyDescent="0.35">
      <c r="A73" s="4"/>
      <c r="B73" s="3" t="s">
        <v>258</v>
      </c>
      <c r="C73" s="3"/>
      <c r="D73" s="25">
        <f>D59+D66+D71</f>
        <v>6094.5</v>
      </c>
      <c r="E73" s="25">
        <f>E59+E66+E71</f>
        <v>6760.22</v>
      </c>
      <c r="F73" s="11"/>
      <c r="G73" s="17">
        <f t="shared" si="0"/>
        <v>6094.5</v>
      </c>
      <c r="H73" s="17">
        <f t="shared" si="1"/>
        <v>6760.22</v>
      </c>
      <c r="J73" s="25">
        <f>J59+J66+J71</f>
        <v>73134</v>
      </c>
    </row>
    <row r="74" spans="1:10" ht="16.2" thickTop="1" x14ac:dyDescent="0.3">
      <c r="A74" s="4"/>
      <c r="B74" s="4"/>
      <c r="C74" s="4"/>
      <c r="D74" s="14"/>
      <c r="F74" s="14"/>
      <c r="G74" s="14"/>
      <c r="H74" s="14"/>
      <c r="J74" s="14"/>
    </row>
    <row r="75" spans="1:10" ht="15.6" customHeight="1" x14ac:dyDescent="0.3">
      <c r="A75" s="1" t="s">
        <v>35</v>
      </c>
      <c r="B75" s="1" t="s">
        <v>259</v>
      </c>
      <c r="C75" s="1"/>
      <c r="D75" s="14">
        <f>J75/12</f>
        <v>2143.25</v>
      </c>
      <c r="E75" s="14">
        <f>1071.63+1071.63</f>
        <v>2143.2600000000002</v>
      </c>
      <c r="F75" s="14"/>
      <c r="G75" s="14">
        <f t="shared" ref="G75:G137" si="6">D75</f>
        <v>2143.25</v>
      </c>
      <c r="H75" s="14">
        <f t="shared" ref="H75:H137" si="7">E75</f>
        <v>2143.2600000000002</v>
      </c>
      <c r="J75" s="14">
        <v>25719</v>
      </c>
    </row>
    <row r="76" spans="1:10" ht="15.6" customHeight="1" x14ac:dyDescent="0.3">
      <c r="A76" s="1" t="s">
        <v>36</v>
      </c>
      <c r="B76" s="1" t="s">
        <v>123</v>
      </c>
      <c r="C76" s="1"/>
      <c r="D76" s="14">
        <f>J76/12</f>
        <v>16.666666666666668</v>
      </c>
      <c r="E76" s="14">
        <v>0</v>
      </c>
      <c r="F76" s="14"/>
      <c r="G76" s="14">
        <f t="shared" si="6"/>
        <v>16.666666666666668</v>
      </c>
      <c r="H76" s="14">
        <f t="shared" si="7"/>
        <v>0</v>
      </c>
      <c r="J76" s="14">
        <v>200</v>
      </c>
    </row>
    <row r="77" spans="1:10" ht="15.6" customHeight="1" x14ac:dyDescent="0.3">
      <c r="A77" s="1" t="s">
        <v>37</v>
      </c>
      <c r="B77" s="1" t="s">
        <v>124</v>
      </c>
      <c r="C77" s="1"/>
      <c r="D77" s="14">
        <f>J77/12</f>
        <v>115.33333333333333</v>
      </c>
      <c r="E77" s="14">
        <v>153.78</v>
      </c>
      <c r="F77" s="14"/>
      <c r="G77" s="14">
        <f t="shared" si="6"/>
        <v>115.33333333333333</v>
      </c>
      <c r="H77" s="14">
        <f t="shared" si="7"/>
        <v>153.78</v>
      </c>
      <c r="J77" s="14">
        <v>1384</v>
      </c>
    </row>
    <row r="78" spans="1:10" ht="15.6" customHeight="1" x14ac:dyDescent="0.3">
      <c r="A78" s="1" t="s">
        <v>38</v>
      </c>
      <c r="B78" s="1" t="s">
        <v>125</v>
      </c>
      <c r="C78" s="1"/>
      <c r="D78" s="14">
        <f>J78/12</f>
        <v>41.666666666666664</v>
      </c>
      <c r="E78" s="14">
        <v>111.11</v>
      </c>
      <c r="F78" s="14"/>
      <c r="G78" s="14">
        <f t="shared" si="6"/>
        <v>41.666666666666664</v>
      </c>
      <c r="H78" s="14">
        <f t="shared" si="7"/>
        <v>111.11</v>
      </c>
      <c r="J78" s="14">
        <v>500</v>
      </c>
    </row>
    <row r="79" spans="1:10" ht="15.6" customHeight="1" x14ac:dyDescent="0.3">
      <c r="A79" s="1" t="s">
        <v>39</v>
      </c>
      <c r="B79" s="1" t="s">
        <v>126</v>
      </c>
      <c r="C79" s="1"/>
      <c r="D79" s="16">
        <f>J79/12</f>
        <v>0</v>
      </c>
      <c r="E79" s="16">
        <v>0</v>
      </c>
      <c r="F79" s="14"/>
      <c r="G79" s="16">
        <f t="shared" si="6"/>
        <v>0</v>
      </c>
      <c r="H79" s="16">
        <f t="shared" si="7"/>
        <v>0</v>
      </c>
      <c r="J79" s="16">
        <v>0</v>
      </c>
    </row>
    <row r="80" spans="1:10" ht="15.6" customHeight="1" x14ac:dyDescent="0.3">
      <c r="A80" s="4"/>
      <c r="B80" s="3" t="s">
        <v>232</v>
      </c>
      <c r="C80" s="3"/>
      <c r="D80" s="15">
        <f>SUM(D75:D79)</f>
        <v>2316.9166666666665</v>
      </c>
      <c r="E80" s="15">
        <f>SUM(E75:E79)</f>
        <v>2408.1500000000005</v>
      </c>
      <c r="F80" s="15"/>
      <c r="G80" s="15">
        <f t="shared" si="6"/>
        <v>2316.9166666666665</v>
      </c>
      <c r="H80" s="15">
        <f t="shared" si="7"/>
        <v>2408.1500000000005</v>
      </c>
      <c r="J80" s="15">
        <f>SUM(J75:J79)</f>
        <v>27803</v>
      </c>
    </row>
    <row r="81" spans="1:10" x14ac:dyDescent="0.3">
      <c r="A81" s="4"/>
      <c r="B81" s="4"/>
      <c r="C81" s="4"/>
      <c r="D81" s="14"/>
      <c r="F81" s="14"/>
      <c r="G81" s="14"/>
      <c r="H81" s="14"/>
      <c r="J81" s="14"/>
    </row>
    <row r="82" spans="1:10" ht="16.2" customHeight="1" x14ac:dyDescent="0.3">
      <c r="A82" s="1" t="s">
        <v>40</v>
      </c>
      <c r="B82" s="1" t="s">
        <v>127</v>
      </c>
      <c r="C82" s="1"/>
      <c r="D82" s="14">
        <f t="shared" ref="D82:D88" si="8">J82/12</f>
        <v>525</v>
      </c>
      <c r="E82" s="14">
        <v>320</v>
      </c>
      <c r="F82" s="14"/>
      <c r="G82" s="14">
        <f t="shared" si="6"/>
        <v>525</v>
      </c>
      <c r="H82" s="14">
        <f t="shared" si="7"/>
        <v>320</v>
      </c>
      <c r="J82" s="14">
        <v>6300</v>
      </c>
    </row>
    <row r="83" spans="1:10" ht="15.6" customHeight="1" x14ac:dyDescent="0.3">
      <c r="A83" s="1" t="s">
        <v>41</v>
      </c>
      <c r="B83" s="1" t="s">
        <v>179</v>
      </c>
      <c r="C83" s="1"/>
      <c r="D83" s="14">
        <f t="shared" si="8"/>
        <v>33.333333333333336</v>
      </c>
      <c r="E83" s="14">
        <v>0</v>
      </c>
      <c r="F83" s="14"/>
      <c r="G83" s="14">
        <f t="shared" si="6"/>
        <v>33.333333333333336</v>
      </c>
      <c r="H83" s="14">
        <f t="shared" si="7"/>
        <v>0</v>
      </c>
      <c r="J83" s="14">
        <v>400</v>
      </c>
    </row>
    <row r="84" spans="1:10" ht="15.6" customHeight="1" x14ac:dyDescent="0.3">
      <c r="A84" s="1" t="s">
        <v>42</v>
      </c>
      <c r="B84" s="1" t="s">
        <v>128</v>
      </c>
      <c r="C84" s="1"/>
      <c r="D84" s="14">
        <f t="shared" si="8"/>
        <v>100</v>
      </c>
      <c r="E84" s="14">
        <v>0</v>
      </c>
      <c r="F84" s="14"/>
      <c r="G84" s="14">
        <f t="shared" si="6"/>
        <v>100</v>
      </c>
      <c r="H84" s="14">
        <f t="shared" si="7"/>
        <v>0</v>
      </c>
      <c r="J84" s="14">
        <v>1200</v>
      </c>
    </row>
    <row r="85" spans="1:10" ht="15.6" customHeight="1" x14ac:dyDescent="0.3">
      <c r="A85" s="1" t="s">
        <v>43</v>
      </c>
      <c r="B85" s="1" t="s">
        <v>129</v>
      </c>
      <c r="C85" s="1"/>
      <c r="D85" s="14">
        <f t="shared" si="8"/>
        <v>41.666666666666664</v>
      </c>
      <c r="E85" s="14">
        <v>0</v>
      </c>
      <c r="F85" s="14"/>
      <c r="G85" s="14">
        <f t="shared" si="6"/>
        <v>41.666666666666664</v>
      </c>
      <c r="H85" s="14">
        <f t="shared" si="7"/>
        <v>0</v>
      </c>
      <c r="J85" s="14">
        <v>500</v>
      </c>
    </row>
    <row r="86" spans="1:10" ht="15.6" customHeight="1" x14ac:dyDescent="0.3">
      <c r="A86" s="1" t="s">
        <v>44</v>
      </c>
      <c r="B86" s="1" t="s">
        <v>130</v>
      </c>
      <c r="C86" s="1"/>
      <c r="D86" s="14">
        <f t="shared" si="8"/>
        <v>8.3333333333333339</v>
      </c>
      <c r="E86" s="14">
        <v>0</v>
      </c>
      <c r="F86" s="14"/>
      <c r="G86" s="14">
        <f t="shared" si="6"/>
        <v>8.3333333333333339</v>
      </c>
      <c r="H86" s="14">
        <f t="shared" si="7"/>
        <v>0</v>
      </c>
      <c r="J86" s="14">
        <v>100</v>
      </c>
    </row>
    <row r="87" spans="1:10" ht="15.6" customHeight="1" x14ac:dyDescent="0.3">
      <c r="A87" s="1" t="s">
        <v>45</v>
      </c>
      <c r="B87" s="1" t="s">
        <v>131</v>
      </c>
      <c r="C87" s="1"/>
      <c r="D87" s="14">
        <f t="shared" si="8"/>
        <v>4.166666666666667</v>
      </c>
      <c r="E87" s="14">
        <v>0</v>
      </c>
      <c r="F87" s="14"/>
      <c r="G87" s="14">
        <f t="shared" si="6"/>
        <v>4.166666666666667</v>
      </c>
      <c r="H87" s="14">
        <f t="shared" si="7"/>
        <v>0</v>
      </c>
      <c r="J87" s="14">
        <v>50</v>
      </c>
    </row>
    <row r="88" spans="1:10" ht="15.6" customHeight="1" x14ac:dyDescent="0.3">
      <c r="A88" s="1" t="s">
        <v>46</v>
      </c>
      <c r="B88" s="1" t="s">
        <v>132</v>
      </c>
      <c r="C88" s="1"/>
      <c r="D88" s="16">
        <f t="shared" si="8"/>
        <v>0</v>
      </c>
      <c r="E88" s="16">
        <v>0</v>
      </c>
      <c r="F88" s="14"/>
      <c r="G88" s="16">
        <f t="shared" si="6"/>
        <v>0</v>
      </c>
      <c r="H88" s="16">
        <f t="shared" si="7"/>
        <v>0</v>
      </c>
      <c r="J88" s="16">
        <v>0</v>
      </c>
    </row>
    <row r="89" spans="1:10" ht="15.6" customHeight="1" x14ac:dyDescent="0.3">
      <c r="A89" s="4"/>
      <c r="B89" s="3" t="s">
        <v>233</v>
      </c>
      <c r="C89" s="3"/>
      <c r="D89" s="15">
        <f>SUM(D82:D88)</f>
        <v>712.5</v>
      </c>
      <c r="E89" s="15">
        <f>SUM(E82:E88)</f>
        <v>320</v>
      </c>
      <c r="F89" s="15"/>
      <c r="G89" s="15">
        <f t="shared" si="6"/>
        <v>712.5</v>
      </c>
      <c r="H89" s="15">
        <f t="shared" si="7"/>
        <v>320</v>
      </c>
      <c r="J89" s="15">
        <f>SUM(J82:J88)</f>
        <v>8550</v>
      </c>
    </row>
    <row r="90" spans="1:10" x14ac:dyDescent="0.3">
      <c r="A90" s="4"/>
      <c r="B90" s="4"/>
      <c r="C90" s="4"/>
      <c r="D90" s="14"/>
      <c r="F90" s="14"/>
      <c r="G90" s="14"/>
      <c r="H90" s="14"/>
      <c r="J90" s="14"/>
    </row>
    <row r="91" spans="1:10" ht="15.6" customHeight="1" thickBot="1" x14ac:dyDescent="0.35">
      <c r="A91" s="4"/>
      <c r="B91" s="3" t="s">
        <v>133</v>
      </c>
      <c r="C91" s="3"/>
      <c r="D91" s="17">
        <f>+D80+D89</f>
        <v>3029.4166666666665</v>
      </c>
      <c r="E91" s="17">
        <f>+E80+E89</f>
        <v>2728.1500000000005</v>
      </c>
      <c r="F91" s="15"/>
      <c r="G91" s="17">
        <f t="shared" si="6"/>
        <v>3029.4166666666665</v>
      </c>
      <c r="H91" s="17">
        <f t="shared" si="7"/>
        <v>2728.1500000000005</v>
      </c>
      <c r="J91" s="17">
        <f>+J80+J89</f>
        <v>36353</v>
      </c>
    </row>
    <row r="92" spans="1:10" ht="16.2" thickTop="1" x14ac:dyDescent="0.3">
      <c r="A92" s="4"/>
      <c r="B92" s="4"/>
      <c r="C92" s="4"/>
      <c r="D92" s="14"/>
      <c r="F92" s="14"/>
      <c r="G92" s="14"/>
      <c r="H92" s="14"/>
      <c r="J92" s="14"/>
    </row>
    <row r="93" spans="1:10" ht="15.6" customHeight="1" x14ac:dyDescent="0.3">
      <c r="A93" s="1" t="s">
        <v>47</v>
      </c>
      <c r="B93" s="1" t="s">
        <v>180</v>
      </c>
      <c r="C93" s="1"/>
      <c r="D93" s="14">
        <f>J93/12</f>
        <v>54.166666666666664</v>
      </c>
      <c r="E93" s="14">
        <v>0</v>
      </c>
      <c r="F93" s="14"/>
      <c r="G93" s="14">
        <f t="shared" si="6"/>
        <v>54.166666666666664</v>
      </c>
      <c r="H93" s="14">
        <f t="shared" si="7"/>
        <v>0</v>
      </c>
      <c r="J93" s="14">
        <v>650</v>
      </c>
    </row>
    <row r="94" spans="1:10" ht="15.6" customHeight="1" x14ac:dyDescent="0.3">
      <c r="A94" s="1" t="s">
        <v>221</v>
      </c>
      <c r="B94" s="1" t="s">
        <v>194</v>
      </c>
      <c r="C94" s="1"/>
      <c r="D94" s="14">
        <f>J94/12</f>
        <v>416.66666666666669</v>
      </c>
      <c r="E94" s="14">
        <v>500</v>
      </c>
      <c r="F94" s="14"/>
      <c r="G94" s="14">
        <f t="shared" si="6"/>
        <v>416.66666666666669</v>
      </c>
      <c r="H94" s="14">
        <f t="shared" si="7"/>
        <v>500</v>
      </c>
      <c r="J94" s="14">
        <v>5000</v>
      </c>
    </row>
    <row r="95" spans="1:10" ht="15.6" customHeight="1" x14ac:dyDescent="0.3">
      <c r="A95" s="1" t="s">
        <v>48</v>
      </c>
      <c r="B95" s="1" t="s">
        <v>134</v>
      </c>
      <c r="C95" s="1"/>
      <c r="D95" s="16">
        <f>J95/12</f>
        <v>16.666666666666668</v>
      </c>
      <c r="E95" s="16">
        <v>0</v>
      </c>
      <c r="F95" s="14"/>
      <c r="G95" s="16">
        <f t="shared" si="6"/>
        <v>16.666666666666668</v>
      </c>
      <c r="H95" s="16">
        <f t="shared" si="7"/>
        <v>0</v>
      </c>
      <c r="J95" s="16">
        <v>200</v>
      </c>
    </row>
    <row r="96" spans="1:10" ht="15.6" customHeight="1" x14ac:dyDescent="0.3">
      <c r="A96" s="4"/>
      <c r="B96" s="3" t="s">
        <v>235</v>
      </c>
      <c r="C96" s="3"/>
      <c r="D96" s="15">
        <f>SUM(D93:D95)</f>
        <v>487.50000000000006</v>
      </c>
      <c r="E96" s="15">
        <f>SUM(E93:E95)</f>
        <v>500</v>
      </c>
      <c r="F96" s="15"/>
      <c r="G96" s="15">
        <f t="shared" si="6"/>
        <v>487.50000000000006</v>
      </c>
      <c r="H96" s="15">
        <f t="shared" si="7"/>
        <v>500</v>
      </c>
      <c r="J96" s="15">
        <f>SUM(J93:J95)</f>
        <v>5850</v>
      </c>
    </row>
    <row r="97" spans="1:10" x14ac:dyDescent="0.3">
      <c r="A97" s="4"/>
      <c r="B97" s="4"/>
      <c r="C97" s="4"/>
      <c r="D97" s="14"/>
      <c r="F97" s="14"/>
      <c r="G97" s="14"/>
      <c r="H97" s="14"/>
      <c r="J97" s="14"/>
    </row>
    <row r="98" spans="1:10" ht="15.6" customHeight="1" x14ac:dyDescent="0.3">
      <c r="A98" s="1" t="s">
        <v>49</v>
      </c>
      <c r="B98" s="1" t="s">
        <v>135</v>
      </c>
      <c r="C98" s="1"/>
      <c r="D98" s="14">
        <f t="shared" ref="D98:D111" si="9">J98/12</f>
        <v>16.666666666666668</v>
      </c>
      <c r="E98" s="14">
        <v>0</v>
      </c>
      <c r="F98" s="14"/>
      <c r="G98" s="14">
        <f t="shared" si="6"/>
        <v>16.666666666666668</v>
      </c>
      <c r="H98" s="14">
        <f t="shared" si="7"/>
        <v>0</v>
      </c>
      <c r="J98" s="14">
        <v>200</v>
      </c>
    </row>
    <row r="99" spans="1:10" ht="15.6" customHeight="1" x14ac:dyDescent="0.3">
      <c r="A99" s="1" t="s">
        <v>50</v>
      </c>
      <c r="B99" s="1" t="s">
        <v>136</v>
      </c>
      <c r="C99" s="1"/>
      <c r="D99" s="14">
        <f t="shared" si="9"/>
        <v>0</v>
      </c>
      <c r="E99" s="14">
        <v>88</v>
      </c>
      <c r="F99" s="14"/>
      <c r="G99" s="14">
        <f t="shared" si="6"/>
        <v>0</v>
      </c>
      <c r="H99" s="14">
        <f t="shared" si="7"/>
        <v>88</v>
      </c>
      <c r="J99" s="14">
        <v>0</v>
      </c>
    </row>
    <row r="100" spans="1:10" ht="15.6" customHeight="1" x14ac:dyDescent="0.3">
      <c r="A100" s="1" t="s">
        <v>51</v>
      </c>
      <c r="B100" s="1" t="s">
        <v>137</v>
      </c>
      <c r="C100" s="1"/>
      <c r="D100" s="14">
        <f t="shared" si="9"/>
        <v>50</v>
      </c>
      <c r="E100" s="14">
        <v>0</v>
      </c>
      <c r="F100" s="14"/>
      <c r="G100" s="14">
        <f t="shared" si="6"/>
        <v>50</v>
      </c>
      <c r="H100" s="14">
        <f t="shared" si="7"/>
        <v>0</v>
      </c>
      <c r="J100" s="14">
        <v>600</v>
      </c>
    </row>
    <row r="101" spans="1:10" ht="15.6" customHeight="1" x14ac:dyDescent="0.3">
      <c r="A101" s="1" t="s">
        <v>52</v>
      </c>
      <c r="B101" s="1" t="s">
        <v>138</v>
      </c>
      <c r="C101" s="1"/>
      <c r="D101" s="14">
        <f t="shared" si="9"/>
        <v>33.333333333333336</v>
      </c>
      <c r="E101" s="14">
        <v>0</v>
      </c>
      <c r="F101" s="14"/>
      <c r="G101" s="14">
        <f t="shared" si="6"/>
        <v>33.333333333333336</v>
      </c>
      <c r="H101" s="14">
        <f t="shared" si="7"/>
        <v>0</v>
      </c>
      <c r="J101" s="14">
        <v>400</v>
      </c>
    </row>
    <row r="102" spans="1:10" ht="15.6" customHeight="1" x14ac:dyDescent="0.3">
      <c r="A102" s="1" t="s">
        <v>53</v>
      </c>
      <c r="B102" s="1" t="s">
        <v>139</v>
      </c>
      <c r="C102" s="1"/>
      <c r="D102" s="14">
        <f t="shared" si="9"/>
        <v>41.666666666666664</v>
      </c>
      <c r="E102" s="14">
        <v>0</v>
      </c>
      <c r="F102" s="14"/>
      <c r="G102" s="14">
        <f t="shared" si="6"/>
        <v>41.666666666666664</v>
      </c>
      <c r="H102" s="14">
        <f t="shared" si="7"/>
        <v>0</v>
      </c>
      <c r="J102" s="14">
        <v>500</v>
      </c>
    </row>
    <row r="103" spans="1:10" ht="15.6" customHeight="1" x14ac:dyDescent="0.3">
      <c r="A103" s="1" t="s">
        <v>54</v>
      </c>
      <c r="B103" s="1" t="s">
        <v>140</v>
      </c>
      <c r="C103" s="1"/>
      <c r="D103" s="14">
        <f t="shared" si="9"/>
        <v>0</v>
      </c>
      <c r="E103" s="14">
        <v>0</v>
      </c>
      <c r="F103" s="14"/>
      <c r="G103" s="14">
        <f t="shared" si="6"/>
        <v>0</v>
      </c>
      <c r="H103" s="14">
        <f t="shared" si="7"/>
        <v>0</v>
      </c>
      <c r="J103" s="14">
        <v>0</v>
      </c>
    </row>
    <row r="104" spans="1:10" x14ac:dyDescent="0.3">
      <c r="A104" s="1" t="s">
        <v>55</v>
      </c>
      <c r="B104" s="1" t="s">
        <v>141</v>
      </c>
      <c r="C104" s="1"/>
      <c r="D104" s="14">
        <f t="shared" si="9"/>
        <v>83.333333333333329</v>
      </c>
      <c r="E104" s="14">
        <v>0</v>
      </c>
      <c r="F104" s="14"/>
      <c r="G104" s="14">
        <f t="shared" si="6"/>
        <v>83.333333333333329</v>
      </c>
      <c r="H104" s="14">
        <f t="shared" si="7"/>
        <v>0</v>
      </c>
      <c r="J104" s="14">
        <v>1000</v>
      </c>
    </row>
    <row r="105" spans="1:10" ht="15.6" customHeight="1" x14ac:dyDescent="0.3">
      <c r="A105" s="1" t="s">
        <v>56</v>
      </c>
      <c r="B105" s="1" t="s">
        <v>260</v>
      </c>
      <c r="C105" s="1"/>
      <c r="D105" s="14">
        <f t="shared" si="9"/>
        <v>20.833333333333332</v>
      </c>
      <c r="E105" s="14">
        <v>0</v>
      </c>
      <c r="F105" s="14"/>
      <c r="G105" s="14">
        <f t="shared" si="6"/>
        <v>20.833333333333332</v>
      </c>
      <c r="H105" s="14">
        <f t="shared" si="7"/>
        <v>0</v>
      </c>
      <c r="J105" s="14">
        <v>250</v>
      </c>
    </row>
    <row r="106" spans="1:10" ht="15.6" customHeight="1" x14ac:dyDescent="0.3">
      <c r="A106" s="1" t="s">
        <v>57</v>
      </c>
      <c r="B106" s="1" t="s">
        <v>142</v>
      </c>
      <c r="C106" s="1"/>
      <c r="D106" s="14">
        <f t="shared" si="9"/>
        <v>0</v>
      </c>
      <c r="E106" s="14">
        <v>0</v>
      </c>
      <c r="F106" s="14"/>
      <c r="G106" s="14">
        <f t="shared" si="6"/>
        <v>0</v>
      </c>
      <c r="H106" s="14">
        <f t="shared" si="7"/>
        <v>0</v>
      </c>
      <c r="J106" s="14">
        <v>0</v>
      </c>
    </row>
    <row r="107" spans="1:10" ht="15.6" customHeight="1" x14ac:dyDescent="0.3">
      <c r="A107" s="1" t="s">
        <v>58</v>
      </c>
      <c r="B107" s="1" t="s">
        <v>143</v>
      </c>
      <c r="C107" s="1"/>
      <c r="D107" s="14">
        <f t="shared" si="9"/>
        <v>20.833333333333332</v>
      </c>
      <c r="E107" s="14">
        <v>0</v>
      </c>
      <c r="F107" s="14"/>
      <c r="G107" s="14">
        <f t="shared" si="6"/>
        <v>20.833333333333332</v>
      </c>
      <c r="H107" s="14">
        <f t="shared" si="7"/>
        <v>0</v>
      </c>
      <c r="J107" s="14">
        <v>250</v>
      </c>
    </row>
    <row r="108" spans="1:10" ht="15.6" customHeight="1" x14ac:dyDescent="0.3">
      <c r="A108" s="1" t="s">
        <v>59</v>
      </c>
      <c r="B108" s="1" t="s">
        <v>144</v>
      </c>
      <c r="C108" s="1"/>
      <c r="D108" s="14">
        <f t="shared" si="9"/>
        <v>4.166666666666667</v>
      </c>
      <c r="E108" s="14">
        <v>0</v>
      </c>
      <c r="F108" s="14"/>
      <c r="G108" s="14">
        <f t="shared" si="6"/>
        <v>4.166666666666667</v>
      </c>
      <c r="H108" s="14">
        <f t="shared" si="7"/>
        <v>0</v>
      </c>
      <c r="J108" s="14">
        <v>50</v>
      </c>
    </row>
    <row r="109" spans="1:10" ht="15.6" customHeight="1" x14ac:dyDescent="0.3">
      <c r="A109" s="1" t="s">
        <v>60</v>
      </c>
      <c r="B109" s="1" t="s">
        <v>145</v>
      </c>
      <c r="C109" s="1"/>
      <c r="D109" s="14">
        <f t="shared" si="9"/>
        <v>41.666666666666664</v>
      </c>
      <c r="E109" s="14">
        <v>0</v>
      </c>
      <c r="F109" s="14"/>
      <c r="G109" s="14">
        <f t="shared" si="6"/>
        <v>41.666666666666664</v>
      </c>
      <c r="H109" s="14">
        <f t="shared" si="7"/>
        <v>0</v>
      </c>
      <c r="J109" s="14">
        <v>500</v>
      </c>
    </row>
    <row r="110" spans="1:10" ht="15.6" customHeight="1" x14ac:dyDescent="0.3">
      <c r="A110" s="1" t="s">
        <v>61</v>
      </c>
      <c r="B110" s="1" t="s">
        <v>184</v>
      </c>
      <c r="C110" s="1"/>
      <c r="D110" s="14">
        <f t="shared" si="9"/>
        <v>16.666666666666668</v>
      </c>
      <c r="E110" s="14">
        <v>0</v>
      </c>
      <c r="F110" s="14"/>
      <c r="G110" s="14">
        <f t="shared" si="6"/>
        <v>16.666666666666668</v>
      </c>
      <c r="H110" s="14">
        <f t="shared" si="7"/>
        <v>0</v>
      </c>
      <c r="J110" s="14">
        <v>200</v>
      </c>
    </row>
    <row r="111" spans="1:10" ht="15.6" customHeight="1" x14ac:dyDescent="0.3">
      <c r="A111" s="1" t="s">
        <v>251</v>
      </c>
      <c r="B111" s="1" t="s">
        <v>185</v>
      </c>
      <c r="C111" s="1"/>
      <c r="D111" s="16">
        <f t="shared" si="9"/>
        <v>135.83333333333334</v>
      </c>
      <c r="E111" s="16">
        <v>0</v>
      </c>
      <c r="F111" s="14"/>
      <c r="G111" s="16">
        <f t="shared" si="6"/>
        <v>135.83333333333334</v>
      </c>
      <c r="H111" s="16">
        <f t="shared" si="7"/>
        <v>0</v>
      </c>
      <c r="J111" s="16">
        <v>1630</v>
      </c>
    </row>
    <row r="112" spans="1:10" ht="15.6" customHeight="1" x14ac:dyDescent="0.3">
      <c r="A112" s="4"/>
      <c r="B112" s="3" t="s">
        <v>234</v>
      </c>
      <c r="C112" s="3"/>
      <c r="D112" s="15">
        <f>SUM(D98:D111)</f>
        <v>465.00000000000011</v>
      </c>
      <c r="E112" s="15">
        <f>SUM(E98:E111)</f>
        <v>88</v>
      </c>
      <c r="F112" s="15"/>
      <c r="G112" s="15">
        <f t="shared" si="6"/>
        <v>465.00000000000011</v>
      </c>
      <c r="H112" s="15">
        <f t="shared" si="7"/>
        <v>88</v>
      </c>
      <c r="J112" s="15">
        <f>SUM(J98:J111)</f>
        <v>5580</v>
      </c>
    </row>
    <row r="113" spans="1:10" x14ac:dyDescent="0.3">
      <c r="A113" s="4"/>
      <c r="B113" s="4"/>
      <c r="C113" s="4"/>
      <c r="D113" s="14"/>
      <c r="F113" s="14"/>
      <c r="G113" s="14"/>
      <c r="H113" s="14"/>
      <c r="J113" s="14"/>
    </row>
    <row r="114" spans="1:10" ht="15.6" customHeight="1" x14ac:dyDescent="0.3">
      <c r="A114" s="1" t="s">
        <v>62</v>
      </c>
      <c r="B114" s="1" t="s">
        <v>261</v>
      </c>
      <c r="C114" s="1"/>
      <c r="D114" s="14">
        <f>J114/12</f>
        <v>937.5</v>
      </c>
      <c r="E114" s="14">
        <v>0</v>
      </c>
      <c r="F114" s="14"/>
      <c r="G114" s="14">
        <f t="shared" si="6"/>
        <v>937.5</v>
      </c>
      <c r="H114" s="14">
        <f t="shared" si="7"/>
        <v>0</v>
      </c>
      <c r="J114" s="14">
        <v>11250</v>
      </c>
    </row>
    <row r="115" spans="1:10" ht="15.6" customHeight="1" x14ac:dyDescent="0.3">
      <c r="A115" s="1" t="s">
        <v>63</v>
      </c>
      <c r="B115" s="1" t="s">
        <v>146</v>
      </c>
      <c r="C115" s="1"/>
      <c r="D115" s="16">
        <f>J115/12</f>
        <v>1666.6666666666667</v>
      </c>
      <c r="E115" s="16">
        <v>0</v>
      </c>
      <c r="F115" s="14"/>
      <c r="G115" s="16">
        <f t="shared" si="6"/>
        <v>1666.6666666666667</v>
      </c>
      <c r="H115" s="16">
        <f t="shared" si="7"/>
        <v>0</v>
      </c>
      <c r="J115" s="16">
        <v>20000</v>
      </c>
    </row>
    <row r="116" spans="1:10" ht="15.6" customHeight="1" x14ac:dyDescent="0.3">
      <c r="A116" s="4"/>
      <c r="B116" s="3" t="s">
        <v>236</v>
      </c>
      <c r="C116" s="3"/>
      <c r="D116" s="15">
        <f>SUM(D114:D115)</f>
        <v>2604.166666666667</v>
      </c>
      <c r="E116" s="15">
        <f>SUM(E114:E115)</f>
        <v>0</v>
      </c>
      <c r="F116" s="15"/>
      <c r="G116" s="15">
        <f t="shared" si="6"/>
        <v>2604.166666666667</v>
      </c>
      <c r="H116" s="15">
        <f t="shared" si="7"/>
        <v>0</v>
      </c>
      <c r="J116" s="15">
        <f>SUM(J114:J115)</f>
        <v>31250</v>
      </c>
    </row>
    <row r="117" spans="1:10" x14ac:dyDescent="0.3">
      <c r="A117" s="4"/>
      <c r="B117" s="4"/>
      <c r="C117" s="4"/>
      <c r="D117" s="14"/>
      <c r="F117" s="14"/>
      <c r="G117" s="14"/>
      <c r="H117" s="14"/>
      <c r="J117" s="14"/>
    </row>
    <row r="118" spans="1:10" ht="15.6" customHeight="1" x14ac:dyDescent="0.3">
      <c r="A118" s="1" t="s">
        <v>64</v>
      </c>
      <c r="B118" s="1" t="s">
        <v>181</v>
      </c>
      <c r="C118" s="1"/>
      <c r="D118" s="14">
        <f>J118/12</f>
        <v>27.083333333333332</v>
      </c>
      <c r="E118" s="14">
        <v>0</v>
      </c>
      <c r="F118" s="14"/>
      <c r="G118" s="14">
        <f t="shared" si="6"/>
        <v>27.083333333333332</v>
      </c>
      <c r="H118" s="14">
        <f t="shared" si="7"/>
        <v>0</v>
      </c>
      <c r="J118" s="14">
        <v>325</v>
      </c>
    </row>
    <row r="119" spans="1:10" ht="15.6" customHeight="1" x14ac:dyDescent="0.3">
      <c r="A119" s="1" t="s">
        <v>65</v>
      </c>
      <c r="B119" s="1" t="s">
        <v>147</v>
      </c>
      <c r="C119" s="1"/>
      <c r="D119" s="14">
        <f>J119/12</f>
        <v>37.5</v>
      </c>
      <c r="E119" s="14">
        <v>36</v>
      </c>
      <c r="F119" s="14"/>
      <c r="G119" s="14">
        <f t="shared" si="6"/>
        <v>37.5</v>
      </c>
      <c r="H119" s="14">
        <f t="shared" si="7"/>
        <v>36</v>
      </c>
      <c r="J119" s="14">
        <v>450</v>
      </c>
    </row>
    <row r="120" spans="1:10" ht="15.6" customHeight="1" x14ac:dyDescent="0.3">
      <c r="A120" s="1" t="s">
        <v>66</v>
      </c>
      <c r="B120" s="1" t="s">
        <v>148</v>
      </c>
      <c r="C120" s="1"/>
      <c r="D120" s="14">
        <f>J120/12</f>
        <v>29.166666666666668</v>
      </c>
      <c r="E120" s="14">
        <v>0</v>
      </c>
      <c r="F120" s="14"/>
      <c r="G120" s="14">
        <f t="shared" si="6"/>
        <v>29.166666666666668</v>
      </c>
      <c r="H120" s="14">
        <f t="shared" si="7"/>
        <v>0</v>
      </c>
      <c r="J120" s="14">
        <v>350</v>
      </c>
    </row>
    <row r="121" spans="1:10" ht="15.6" customHeight="1" x14ac:dyDescent="0.3">
      <c r="A121" s="1" t="s">
        <v>67</v>
      </c>
      <c r="B121" s="1" t="s">
        <v>149</v>
      </c>
      <c r="C121" s="1"/>
      <c r="D121" s="16">
        <f>J121/12</f>
        <v>75</v>
      </c>
      <c r="E121" s="16">
        <v>75</v>
      </c>
      <c r="F121" s="14"/>
      <c r="G121" s="16">
        <f t="shared" si="6"/>
        <v>75</v>
      </c>
      <c r="H121" s="16">
        <f t="shared" si="7"/>
        <v>75</v>
      </c>
      <c r="J121" s="16">
        <v>900</v>
      </c>
    </row>
    <row r="122" spans="1:10" ht="15.6" customHeight="1" x14ac:dyDescent="0.3">
      <c r="A122" s="4"/>
      <c r="B122" s="3" t="s">
        <v>237</v>
      </c>
      <c r="C122" s="3"/>
      <c r="D122" s="15">
        <f>SUM(D118:D121)</f>
        <v>168.75</v>
      </c>
      <c r="E122" s="15">
        <f>SUM(E118:E121)</f>
        <v>111</v>
      </c>
      <c r="F122" s="15"/>
      <c r="G122" s="15">
        <f t="shared" si="6"/>
        <v>168.75</v>
      </c>
      <c r="H122" s="15">
        <f t="shared" si="7"/>
        <v>111</v>
      </c>
      <c r="J122" s="15">
        <f>SUM(J118:J121)</f>
        <v>2025</v>
      </c>
    </row>
    <row r="123" spans="1:10" x14ac:dyDescent="0.3">
      <c r="A123" s="4"/>
      <c r="B123" s="4"/>
      <c r="C123" s="4"/>
      <c r="D123" s="14"/>
      <c r="F123" s="14"/>
      <c r="G123" s="14"/>
      <c r="H123" s="14"/>
      <c r="J123" s="14"/>
    </row>
    <row r="124" spans="1:10" ht="15.6" customHeight="1" x14ac:dyDescent="0.3">
      <c r="A124" s="1" t="s">
        <v>68</v>
      </c>
      <c r="B124" s="1" t="s">
        <v>150</v>
      </c>
      <c r="C124" s="1"/>
      <c r="D124" s="14">
        <f>J124/12</f>
        <v>5.416666666666667</v>
      </c>
      <c r="E124" s="14">
        <v>0</v>
      </c>
      <c r="F124" s="14"/>
      <c r="G124" s="14">
        <f t="shared" si="6"/>
        <v>5.416666666666667</v>
      </c>
      <c r="H124" s="14">
        <f t="shared" si="7"/>
        <v>0</v>
      </c>
      <c r="J124" s="14">
        <v>65</v>
      </c>
    </row>
    <row r="125" spans="1:10" ht="15.6" customHeight="1" x14ac:dyDescent="0.3">
      <c r="A125" s="1" t="s">
        <v>69</v>
      </c>
      <c r="B125" s="1" t="s">
        <v>151</v>
      </c>
      <c r="C125" s="1"/>
      <c r="D125" s="14">
        <f>J125/12</f>
        <v>20.833333333333332</v>
      </c>
      <c r="E125" s="14">
        <v>0</v>
      </c>
      <c r="F125" s="14"/>
      <c r="G125" s="14">
        <f t="shared" si="6"/>
        <v>20.833333333333332</v>
      </c>
      <c r="H125" s="14">
        <f t="shared" si="7"/>
        <v>0</v>
      </c>
      <c r="J125" s="14">
        <v>250</v>
      </c>
    </row>
    <row r="126" spans="1:10" ht="15.6" customHeight="1" x14ac:dyDescent="0.3">
      <c r="A126" s="1" t="s">
        <v>70</v>
      </c>
      <c r="B126" s="1" t="s">
        <v>152</v>
      </c>
      <c r="C126" s="1"/>
      <c r="D126" s="14">
        <f>J126/12</f>
        <v>16.666666666666668</v>
      </c>
      <c r="E126" s="14">
        <v>0</v>
      </c>
      <c r="F126" s="14"/>
      <c r="G126" s="14">
        <f t="shared" si="6"/>
        <v>16.666666666666668</v>
      </c>
      <c r="H126" s="14">
        <f t="shared" si="7"/>
        <v>0</v>
      </c>
      <c r="J126" s="14">
        <v>200</v>
      </c>
    </row>
    <row r="127" spans="1:10" ht="15.6" customHeight="1" x14ac:dyDescent="0.3">
      <c r="A127" s="1" t="s">
        <v>71</v>
      </c>
      <c r="B127" s="1" t="s">
        <v>153</v>
      </c>
      <c r="C127" s="1"/>
      <c r="D127" s="14">
        <f>J127/12</f>
        <v>0</v>
      </c>
      <c r="E127" s="14">
        <v>0</v>
      </c>
      <c r="F127" s="14"/>
      <c r="G127" s="14">
        <f t="shared" si="6"/>
        <v>0</v>
      </c>
      <c r="H127" s="14">
        <f t="shared" si="7"/>
        <v>0</v>
      </c>
      <c r="J127" s="14">
        <v>0</v>
      </c>
    </row>
    <row r="128" spans="1:10" ht="15.6" customHeight="1" x14ac:dyDescent="0.3">
      <c r="A128" s="1" t="s">
        <v>72</v>
      </c>
      <c r="B128" s="1" t="s">
        <v>154</v>
      </c>
      <c r="C128" s="1"/>
      <c r="D128" s="16">
        <f>J128/12</f>
        <v>20.833333333333332</v>
      </c>
      <c r="E128" s="16">
        <v>0</v>
      </c>
      <c r="F128" s="14"/>
      <c r="G128" s="16">
        <f t="shared" si="6"/>
        <v>20.833333333333332</v>
      </c>
      <c r="H128" s="16">
        <f t="shared" si="7"/>
        <v>0</v>
      </c>
      <c r="J128" s="16">
        <v>250</v>
      </c>
    </row>
    <row r="129" spans="1:10" ht="15.6" customHeight="1" x14ac:dyDescent="0.3">
      <c r="A129" s="4"/>
      <c r="B129" s="3" t="s">
        <v>238</v>
      </c>
      <c r="C129" s="3"/>
      <c r="D129" s="15">
        <f>SUM(D124:D128)</f>
        <v>63.75</v>
      </c>
      <c r="E129" s="15">
        <f>SUM(E124:E128)</f>
        <v>0</v>
      </c>
      <c r="F129" s="15"/>
      <c r="G129" s="15">
        <f t="shared" si="6"/>
        <v>63.75</v>
      </c>
      <c r="H129" s="15">
        <f t="shared" si="7"/>
        <v>0</v>
      </c>
      <c r="J129" s="15">
        <f>SUM(J124:J128)</f>
        <v>765</v>
      </c>
    </row>
    <row r="130" spans="1:10" x14ac:dyDescent="0.3">
      <c r="A130" s="4"/>
      <c r="B130" s="4"/>
      <c r="C130" s="4"/>
      <c r="D130" s="14"/>
      <c r="F130" s="14"/>
      <c r="G130" s="14"/>
      <c r="H130" s="14"/>
      <c r="J130" s="14"/>
    </row>
    <row r="131" spans="1:10" ht="15.6" customHeight="1" x14ac:dyDescent="0.3">
      <c r="A131" s="1" t="s">
        <v>73</v>
      </c>
      <c r="B131" s="1" t="s">
        <v>262</v>
      </c>
      <c r="C131" s="1"/>
      <c r="D131" s="14">
        <f>J131/12</f>
        <v>0</v>
      </c>
      <c r="E131" s="14">
        <v>0</v>
      </c>
      <c r="F131" s="14"/>
      <c r="G131" s="14">
        <f t="shared" si="6"/>
        <v>0</v>
      </c>
      <c r="H131" s="14">
        <f t="shared" si="7"/>
        <v>0</v>
      </c>
      <c r="J131" s="14">
        <v>0</v>
      </c>
    </row>
    <row r="132" spans="1:10" ht="15.6" customHeight="1" x14ac:dyDescent="0.3">
      <c r="A132" s="1" t="s">
        <v>74</v>
      </c>
      <c r="B132" s="1" t="s">
        <v>155</v>
      </c>
      <c r="C132" s="1"/>
      <c r="D132" s="14">
        <f>J132/12</f>
        <v>41.666666666666664</v>
      </c>
      <c r="E132" s="14">
        <v>0</v>
      </c>
      <c r="F132" s="14"/>
      <c r="G132" s="14">
        <f t="shared" si="6"/>
        <v>41.666666666666664</v>
      </c>
      <c r="H132" s="14">
        <f t="shared" si="7"/>
        <v>0</v>
      </c>
      <c r="J132" s="14">
        <v>500</v>
      </c>
    </row>
    <row r="133" spans="1:10" x14ac:dyDescent="0.3">
      <c r="A133" s="1" t="s">
        <v>75</v>
      </c>
      <c r="B133" s="1" t="s">
        <v>156</v>
      </c>
      <c r="C133" s="1"/>
      <c r="D133" s="14">
        <f>J133/12</f>
        <v>16.666666666666668</v>
      </c>
      <c r="E133" s="14">
        <v>0</v>
      </c>
      <c r="F133" s="14"/>
      <c r="G133" s="14">
        <f t="shared" si="6"/>
        <v>16.666666666666668</v>
      </c>
      <c r="H133" s="14">
        <f t="shared" si="7"/>
        <v>0</v>
      </c>
      <c r="J133" s="14">
        <v>200</v>
      </c>
    </row>
    <row r="134" spans="1:10" ht="15.6" customHeight="1" x14ac:dyDescent="0.3">
      <c r="A134" s="1" t="s">
        <v>76</v>
      </c>
      <c r="B134" s="1" t="s">
        <v>157</v>
      </c>
      <c r="C134" s="1"/>
      <c r="D134" s="16">
        <f>J134/12</f>
        <v>16.666666666666668</v>
      </c>
      <c r="E134" s="16">
        <v>0</v>
      </c>
      <c r="F134" s="14"/>
      <c r="G134" s="16">
        <f t="shared" si="6"/>
        <v>16.666666666666668</v>
      </c>
      <c r="H134" s="16">
        <f t="shared" si="7"/>
        <v>0</v>
      </c>
      <c r="J134" s="16">
        <v>200</v>
      </c>
    </row>
    <row r="135" spans="1:10" ht="15.6" customHeight="1" x14ac:dyDescent="0.3">
      <c r="A135" s="4"/>
      <c r="B135" s="3" t="s">
        <v>239</v>
      </c>
      <c r="C135" s="3"/>
      <c r="D135" s="15">
        <f>SUM(D131:D134)</f>
        <v>75</v>
      </c>
      <c r="E135" s="11">
        <f>SUM(E131:E134)</f>
        <v>0</v>
      </c>
      <c r="F135" s="11"/>
      <c r="G135" s="15">
        <f t="shared" si="6"/>
        <v>75</v>
      </c>
      <c r="H135" s="15">
        <f t="shared" si="7"/>
        <v>0</v>
      </c>
      <c r="J135" s="11">
        <f>SUM(J131:J134)</f>
        <v>900</v>
      </c>
    </row>
    <row r="136" spans="1:10" x14ac:dyDescent="0.3">
      <c r="A136" s="4"/>
      <c r="B136" s="4"/>
      <c r="C136" s="4"/>
      <c r="D136" s="14"/>
      <c r="F136" s="14"/>
      <c r="G136" s="14"/>
      <c r="H136" s="14"/>
      <c r="J136" s="14"/>
    </row>
    <row r="137" spans="1:10" ht="15.6" customHeight="1" x14ac:dyDescent="0.3">
      <c r="A137" s="1" t="s">
        <v>196</v>
      </c>
      <c r="B137" s="9" t="s">
        <v>186</v>
      </c>
      <c r="C137" s="9"/>
      <c r="D137" s="14">
        <f>J137/12</f>
        <v>7.5</v>
      </c>
      <c r="E137" s="14">
        <v>0</v>
      </c>
      <c r="F137" s="14"/>
      <c r="G137" s="14">
        <f t="shared" si="6"/>
        <v>7.5</v>
      </c>
      <c r="H137" s="14">
        <f t="shared" si="7"/>
        <v>0</v>
      </c>
      <c r="J137" s="14">
        <v>90</v>
      </c>
    </row>
    <row r="138" spans="1:10" ht="15.6" customHeight="1" x14ac:dyDescent="0.3">
      <c r="A138" s="1" t="s">
        <v>197</v>
      </c>
      <c r="B138" s="9" t="s">
        <v>187</v>
      </c>
      <c r="C138" s="9"/>
      <c r="D138" s="14">
        <f>J138/12</f>
        <v>7.5</v>
      </c>
      <c r="E138" s="14">
        <v>0</v>
      </c>
      <c r="F138" s="14"/>
      <c r="G138" s="14">
        <f t="shared" ref="G138:G180" si="10">D138</f>
        <v>7.5</v>
      </c>
      <c r="H138" s="14">
        <f t="shared" ref="H138:H180" si="11">E138</f>
        <v>0</v>
      </c>
      <c r="J138" s="14">
        <v>90</v>
      </c>
    </row>
    <row r="139" spans="1:10" ht="15.6" customHeight="1" x14ac:dyDescent="0.3">
      <c r="A139" s="1" t="s">
        <v>198</v>
      </c>
      <c r="B139" s="9" t="s">
        <v>188</v>
      </c>
      <c r="C139" s="9"/>
      <c r="D139" s="14">
        <f>J139/12</f>
        <v>11.25</v>
      </c>
      <c r="E139" s="14">
        <v>0</v>
      </c>
      <c r="F139" s="14"/>
      <c r="G139" s="14">
        <f t="shared" si="10"/>
        <v>11.25</v>
      </c>
      <c r="H139" s="14">
        <f t="shared" si="11"/>
        <v>0</v>
      </c>
      <c r="J139" s="14">
        <v>135</v>
      </c>
    </row>
    <row r="140" spans="1:10" x14ac:dyDescent="0.3">
      <c r="A140" s="1" t="s">
        <v>199</v>
      </c>
      <c r="B140" s="9" t="s">
        <v>263</v>
      </c>
      <c r="C140" s="9"/>
      <c r="D140" s="16">
        <f>J140/12</f>
        <v>7.5</v>
      </c>
      <c r="E140" s="16">
        <v>0</v>
      </c>
      <c r="F140" s="14"/>
      <c r="G140" s="16">
        <f t="shared" si="10"/>
        <v>7.5</v>
      </c>
      <c r="H140" s="16">
        <f t="shared" si="11"/>
        <v>0</v>
      </c>
      <c r="J140" s="16">
        <v>90</v>
      </c>
    </row>
    <row r="141" spans="1:10" ht="15.6" customHeight="1" x14ac:dyDescent="0.3">
      <c r="A141" s="1"/>
      <c r="B141" s="10" t="s">
        <v>240</v>
      </c>
      <c r="C141" s="10"/>
      <c r="D141" s="15">
        <f>SUM(D137:D140)</f>
        <v>33.75</v>
      </c>
      <c r="E141" s="15">
        <f>SUM(E137:E140)</f>
        <v>0</v>
      </c>
      <c r="F141" s="15"/>
      <c r="G141" s="15">
        <f t="shared" si="10"/>
        <v>33.75</v>
      </c>
      <c r="H141" s="15">
        <f t="shared" si="11"/>
        <v>0</v>
      </c>
      <c r="J141" s="15">
        <f>SUM(J137:J140)</f>
        <v>405</v>
      </c>
    </row>
    <row r="142" spans="1:10" x14ac:dyDescent="0.3">
      <c r="A142" s="1"/>
      <c r="B142" s="10"/>
      <c r="C142" s="10"/>
      <c r="D142" s="14"/>
      <c r="F142" s="14"/>
      <c r="G142" s="14"/>
      <c r="H142" s="14"/>
      <c r="J142" s="14"/>
    </row>
    <row r="143" spans="1:10" ht="15.6" customHeight="1" x14ac:dyDescent="0.3">
      <c r="A143" s="1" t="s">
        <v>200</v>
      </c>
      <c r="B143" s="9" t="s">
        <v>189</v>
      </c>
      <c r="C143" s="9"/>
      <c r="D143" s="14">
        <f>J143/12</f>
        <v>75</v>
      </c>
      <c r="E143" s="14">
        <v>0</v>
      </c>
      <c r="F143" s="14"/>
      <c r="G143" s="14">
        <f t="shared" si="10"/>
        <v>75</v>
      </c>
      <c r="H143" s="14">
        <f t="shared" si="11"/>
        <v>0</v>
      </c>
      <c r="J143" s="14">
        <v>900</v>
      </c>
    </row>
    <row r="144" spans="1:10" ht="15.6" customHeight="1" x14ac:dyDescent="0.3">
      <c r="A144" s="1" t="s">
        <v>201</v>
      </c>
      <c r="B144" s="9" t="s">
        <v>190</v>
      </c>
      <c r="C144" s="9"/>
      <c r="D144" s="16">
        <f>J144/12</f>
        <v>33.75</v>
      </c>
      <c r="E144" s="16">
        <v>0</v>
      </c>
      <c r="F144" s="14"/>
      <c r="G144" s="16">
        <f t="shared" si="10"/>
        <v>33.75</v>
      </c>
      <c r="H144" s="16">
        <f t="shared" si="11"/>
        <v>0</v>
      </c>
      <c r="J144" s="16">
        <v>405</v>
      </c>
    </row>
    <row r="145" spans="1:10" ht="15.6" customHeight="1" x14ac:dyDescent="0.3">
      <c r="A145" s="1"/>
      <c r="B145" s="10" t="s">
        <v>241</v>
      </c>
      <c r="C145" s="10"/>
      <c r="D145" s="15">
        <f>SUM(D143:D144)</f>
        <v>108.75</v>
      </c>
      <c r="E145" s="15">
        <f>SUM(E143:E144)</f>
        <v>0</v>
      </c>
      <c r="F145" s="15"/>
      <c r="G145" s="15">
        <f t="shared" si="10"/>
        <v>108.75</v>
      </c>
      <c r="H145" s="15">
        <f t="shared" si="11"/>
        <v>0</v>
      </c>
      <c r="J145" s="15">
        <f>SUM(J143:J144)</f>
        <v>1305</v>
      </c>
    </row>
    <row r="146" spans="1:10" x14ac:dyDescent="0.3">
      <c r="A146" s="1"/>
      <c r="B146" s="8"/>
      <c r="C146" s="8"/>
      <c r="D146" s="14"/>
      <c r="F146" s="14"/>
      <c r="G146" s="14"/>
      <c r="H146" s="14"/>
      <c r="J146" s="14"/>
    </row>
    <row r="147" spans="1:10" ht="15.6" customHeight="1" x14ac:dyDescent="0.3">
      <c r="A147" s="1" t="s">
        <v>77</v>
      </c>
      <c r="B147" s="1" t="s">
        <v>264</v>
      </c>
      <c r="C147" s="1"/>
      <c r="D147" s="14">
        <f>J147/12</f>
        <v>1690</v>
      </c>
      <c r="E147" s="14">
        <f>845+845</f>
        <v>1690</v>
      </c>
      <c r="F147" s="14"/>
      <c r="G147" s="14">
        <f t="shared" si="10"/>
        <v>1690</v>
      </c>
      <c r="H147" s="14">
        <f t="shared" si="11"/>
        <v>1690</v>
      </c>
      <c r="J147" s="14">
        <v>20280</v>
      </c>
    </row>
    <row r="148" spans="1:10" ht="15.6" customHeight="1" x14ac:dyDescent="0.3">
      <c r="A148" s="1" t="s">
        <v>78</v>
      </c>
      <c r="B148" s="1" t="s">
        <v>191</v>
      </c>
      <c r="C148" s="1"/>
      <c r="D148" s="16">
        <v>0</v>
      </c>
      <c r="E148" s="16">
        <v>0</v>
      </c>
      <c r="F148" s="14"/>
      <c r="G148" s="16">
        <f t="shared" si="10"/>
        <v>0</v>
      </c>
      <c r="H148" s="16">
        <f t="shared" si="11"/>
        <v>0</v>
      </c>
      <c r="J148" s="16">
        <v>0</v>
      </c>
    </row>
    <row r="149" spans="1:10" ht="15.6" customHeight="1" x14ac:dyDescent="0.3">
      <c r="A149" s="4"/>
      <c r="B149" s="3" t="s">
        <v>242</v>
      </c>
      <c r="C149" s="3"/>
      <c r="D149" s="15">
        <f>SUM(D147:D148)</f>
        <v>1690</v>
      </c>
      <c r="E149" s="15">
        <f>SUM(E147:E148)</f>
        <v>1690</v>
      </c>
      <c r="F149" s="15"/>
      <c r="G149" s="15">
        <f t="shared" si="10"/>
        <v>1690</v>
      </c>
      <c r="H149" s="15">
        <f t="shared" si="11"/>
        <v>1690</v>
      </c>
      <c r="J149" s="15">
        <f>SUM(J147:J148)</f>
        <v>20280</v>
      </c>
    </row>
    <row r="150" spans="1:10" x14ac:dyDescent="0.3">
      <c r="A150" s="4"/>
      <c r="B150" s="4"/>
      <c r="C150" s="4"/>
      <c r="D150" s="14"/>
      <c r="F150" s="14"/>
      <c r="G150" s="14"/>
      <c r="H150" s="14"/>
      <c r="J150" s="14"/>
    </row>
    <row r="151" spans="1:10" ht="15.6" customHeight="1" x14ac:dyDescent="0.3">
      <c r="A151" s="1" t="s">
        <v>79</v>
      </c>
      <c r="B151" s="1" t="s">
        <v>158</v>
      </c>
      <c r="C151" s="1"/>
      <c r="D151" s="14">
        <f t="shared" ref="D151:D159" si="12">J151/12</f>
        <v>266.66666666666669</v>
      </c>
      <c r="E151" s="14">
        <v>91</v>
      </c>
      <c r="F151" s="14"/>
      <c r="G151" s="14">
        <f t="shared" si="10"/>
        <v>266.66666666666669</v>
      </c>
      <c r="H151" s="14">
        <f t="shared" si="11"/>
        <v>91</v>
      </c>
      <c r="J151" s="14">
        <v>3200</v>
      </c>
    </row>
    <row r="152" spans="1:10" ht="15.6" customHeight="1" x14ac:dyDescent="0.3">
      <c r="A152" s="1" t="s">
        <v>80</v>
      </c>
      <c r="B152" s="1" t="s">
        <v>159</v>
      </c>
      <c r="C152" s="1"/>
      <c r="D152" s="14">
        <f t="shared" si="12"/>
        <v>416.66666666666669</v>
      </c>
      <c r="E152" s="14">
        <v>570</v>
      </c>
      <c r="F152" s="14"/>
      <c r="G152" s="14">
        <f t="shared" si="10"/>
        <v>416.66666666666669</v>
      </c>
      <c r="H152" s="14">
        <f t="shared" si="11"/>
        <v>570</v>
      </c>
      <c r="J152" s="14">
        <v>5000</v>
      </c>
    </row>
    <row r="153" spans="1:10" ht="15.6" customHeight="1" x14ac:dyDescent="0.3">
      <c r="A153" s="1" t="s">
        <v>81</v>
      </c>
      <c r="B153" s="1" t="s">
        <v>160</v>
      </c>
      <c r="C153" s="1"/>
      <c r="D153" s="14">
        <f t="shared" si="12"/>
        <v>125</v>
      </c>
      <c r="E153" s="14">
        <v>217.28</v>
      </c>
      <c r="F153" s="14"/>
      <c r="G153" s="14">
        <f t="shared" si="10"/>
        <v>125</v>
      </c>
      <c r="H153" s="14">
        <f t="shared" si="11"/>
        <v>217.28</v>
      </c>
      <c r="J153" s="14">
        <v>1500</v>
      </c>
    </row>
    <row r="154" spans="1:10" ht="15.6" customHeight="1" x14ac:dyDescent="0.3">
      <c r="A154" s="1" t="s">
        <v>82</v>
      </c>
      <c r="B154" s="1" t="s">
        <v>161</v>
      </c>
      <c r="C154" s="1"/>
      <c r="D154" s="14">
        <f t="shared" si="12"/>
        <v>125</v>
      </c>
      <c r="E154" s="14">
        <v>0</v>
      </c>
      <c r="F154" s="14"/>
      <c r="G154" s="14">
        <f t="shared" si="10"/>
        <v>125</v>
      </c>
      <c r="H154" s="14">
        <f t="shared" si="11"/>
        <v>0</v>
      </c>
      <c r="J154" s="14">
        <v>1500</v>
      </c>
    </row>
    <row r="155" spans="1:10" ht="15.6" customHeight="1" x14ac:dyDescent="0.3">
      <c r="A155" s="1" t="s">
        <v>83</v>
      </c>
      <c r="B155" s="1" t="s">
        <v>162</v>
      </c>
      <c r="C155" s="1"/>
      <c r="D155" s="14">
        <f t="shared" si="12"/>
        <v>125</v>
      </c>
      <c r="E155" s="14">
        <v>120.23</v>
      </c>
      <c r="F155" s="14"/>
      <c r="G155" s="14">
        <f t="shared" si="10"/>
        <v>125</v>
      </c>
      <c r="H155" s="14">
        <f t="shared" si="11"/>
        <v>120.23</v>
      </c>
      <c r="J155" s="14">
        <v>1500</v>
      </c>
    </row>
    <row r="156" spans="1:10" ht="15.6" customHeight="1" x14ac:dyDescent="0.3">
      <c r="A156" s="1" t="s">
        <v>84</v>
      </c>
      <c r="B156" s="1" t="s">
        <v>163</v>
      </c>
      <c r="C156" s="1"/>
      <c r="D156" s="14">
        <f t="shared" si="12"/>
        <v>333.33333333333331</v>
      </c>
      <c r="E156" s="14">
        <v>0</v>
      </c>
      <c r="F156" s="14"/>
      <c r="G156" s="14">
        <f t="shared" si="10"/>
        <v>333.33333333333331</v>
      </c>
      <c r="H156" s="14">
        <f t="shared" si="11"/>
        <v>0</v>
      </c>
      <c r="J156" s="14">
        <v>4000</v>
      </c>
    </row>
    <row r="157" spans="1:10" ht="15.6" customHeight="1" x14ac:dyDescent="0.3">
      <c r="A157" s="1" t="s">
        <v>85</v>
      </c>
      <c r="B157" s="1" t="s">
        <v>164</v>
      </c>
      <c r="C157" s="1"/>
      <c r="D157" s="14">
        <f t="shared" si="12"/>
        <v>41.666666666666664</v>
      </c>
      <c r="E157" s="14">
        <v>0</v>
      </c>
      <c r="F157" s="14"/>
      <c r="G157" s="14">
        <f t="shared" si="10"/>
        <v>41.666666666666664</v>
      </c>
      <c r="H157" s="14">
        <f t="shared" si="11"/>
        <v>0</v>
      </c>
      <c r="J157" s="14">
        <v>500</v>
      </c>
    </row>
    <row r="158" spans="1:10" ht="15.6" customHeight="1" x14ac:dyDescent="0.3">
      <c r="A158" s="1" t="s">
        <v>86</v>
      </c>
      <c r="B158" s="1" t="s">
        <v>165</v>
      </c>
      <c r="C158" s="1"/>
      <c r="D158" s="14">
        <f t="shared" si="12"/>
        <v>666.66666666666663</v>
      </c>
      <c r="E158" s="14">
        <v>0</v>
      </c>
      <c r="F158" s="14"/>
      <c r="G158" s="14">
        <f t="shared" si="10"/>
        <v>666.66666666666663</v>
      </c>
      <c r="H158" s="14">
        <f t="shared" si="11"/>
        <v>0</v>
      </c>
      <c r="J158" s="14">
        <v>8000</v>
      </c>
    </row>
    <row r="159" spans="1:10" ht="15.6" customHeight="1" x14ac:dyDescent="0.3">
      <c r="A159" s="1" t="s">
        <v>249</v>
      </c>
      <c r="B159" s="1" t="s">
        <v>195</v>
      </c>
      <c r="C159" s="1"/>
      <c r="D159" s="16">
        <f t="shared" si="12"/>
        <v>26.25</v>
      </c>
      <c r="E159" s="16">
        <v>0</v>
      </c>
      <c r="F159" s="14"/>
      <c r="G159" s="16">
        <f t="shared" si="10"/>
        <v>26.25</v>
      </c>
      <c r="H159" s="16">
        <f t="shared" si="11"/>
        <v>0</v>
      </c>
      <c r="J159" s="16">
        <v>315</v>
      </c>
    </row>
    <row r="160" spans="1:10" ht="15.6" customHeight="1" x14ac:dyDescent="0.3">
      <c r="A160" s="4"/>
      <c r="B160" s="3" t="s">
        <v>243</v>
      </c>
      <c r="C160" s="3"/>
      <c r="D160" s="15">
        <f>SUM(D151:D159)</f>
        <v>2126.25</v>
      </c>
      <c r="E160" s="15">
        <f>SUM(E151:E159)</f>
        <v>998.51</v>
      </c>
      <c r="F160" s="15"/>
      <c r="G160" s="15">
        <f t="shared" si="10"/>
        <v>2126.25</v>
      </c>
      <c r="H160" s="15">
        <f t="shared" si="11"/>
        <v>998.51</v>
      </c>
      <c r="J160" s="15">
        <f>SUM(J151:J159)</f>
        <v>25515</v>
      </c>
    </row>
    <row r="161" spans="1:10" x14ac:dyDescent="0.3">
      <c r="A161" s="4"/>
      <c r="B161" s="4"/>
      <c r="C161" s="4"/>
      <c r="D161" s="14"/>
      <c r="F161" s="14"/>
      <c r="G161" s="14"/>
      <c r="H161" s="14"/>
      <c r="J161" s="14"/>
    </row>
    <row r="162" spans="1:10" ht="15.6" customHeight="1" x14ac:dyDescent="0.3">
      <c r="A162" s="1" t="s">
        <v>87</v>
      </c>
      <c r="B162" s="1" t="s">
        <v>166</v>
      </c>
      <c r="C162" s="1"/>
      <c r="D162" s="14">
        <f t="shared" ref="D162:D167" si="13">J162/12</f>
        <v>812.5</v>
      </c>
      <c r="E162" s="14">
        <v>980</v>
      </c>
      <c r="F162" s="14"/>
      <c r="G162" s="14">
        <f t="shared" si="10"/>
        <v>812.5</v>
      </c>
      <c r="H162" s="14">
        <f t="shared" si="11"/>
        <v>980</v>
      </c>
      <c r="J162" s="14">
        <v>9750</v>
      </c>
    </row>
    <row r="163" spans="1:10" ht="15.6" customHeight="1" x14ac:dyDescent="0.3">
      <c r="A163" s="1" t="s">
        <v>88</v>
      </c>
      <c r="B163" s="1" t="s">
        <v>167</v>
      </c>
      <c r="C163" s="1"/>
      <c r="D163" s="14">
        <f t="shared" si="13"/>
        <v>541.66666666666663</v>
      </c>
      <c r="E163" s="14">
        <v>991.44</v>
      </c>
      <c r="F163" s="14"/>
      <c r="G163" s="14">
        <f t="shared" si="10"/>
        <v>541.66666666666663</v>
      </c>
      <c r="H163" s="14">
        <f t="shared" si="11"/>
        <v>991.44</v>
      </c>
      <c r="J163" s="14">
        <v>6500</v>
      </c>
    </row>
    <row r="164" spans="1:10" ht="15.6" customHeight="1" x14ac:dyDescent="0.3">
      <c r="A164" s="1" t="s">
        <v>89</v>
      </c>
      <c r="B164" s="1" t="s">
        <v>168</v>
      </c>
      <c r="C164" s="1"/>
      <c r="D164" s="14">
        <f t="shared" si="13"/>
        <v>250</v>
      </c>
      <c r="E164" s="14">
        <v>175.55</v>
      </c>
      <c r="F164" s="14"/>
      <c r="G164" s="14">
        <f t="shared" si="10"/>
        <v>250</v>
      </c>
      <c r="H164" s="14">
        <f t="shared" si="11"/>
        <v>175.55</v>
      </c>
      <c r="J164" s="14">
        <v>3000</v>
      </c>
    </row>
    <row r="165" spans="1:10" ht="15.6" customHeight="1" x14ac:dyDescent="0.3">
      <c r="A165" s="1" t="s">
        <v>90</v>
      </c>
      <c r="B165" s="1" t="s">
        <v>169</v>
      </c>
      <c r="C165" s="1"/>
      <c r="D165" s="14">
        <f t="shared" si="13"/>
        <v>333.33333333333331</v>
      </c>
      <c r="E165" s="14">
        <v>337.16</v>
      </c>
      <c r="F165" s="14"/>
      <c r="G165" s="14">
        <f t="shared" si="10"/>
        <v>333.33333333333331</v>
      </c>
      <c r="H165" s="14">
        <f t="shared" si="11"/>
        <v>337.16</v>
      </c>
      <c r="J165" s="14">
        <v>4000</v>
      </c>
    </row>
    <row r="166" spans="1:10" ht="15.6" customHeight="1" x14ac:dyDescent="0.3">
      <c r="A166" s="1" t="s">
        <v>91</v>
      </c>
      <c r="B166" s="1" t="s">
        <v>170</v>
      </c>
      <c r="C166" s="1"/>
      <c r="D166" s="14">
        <f t="shared" si="13"/>
        <v>125</v>
      </c>
      <c r="E166" s="14">
        <v>86.98</v>
      </c>
      <c r="F166" s="14"/>
      <c r="G166" s="14">
        <f t="shared" si="10"/>
        <v>125</v>
      </c>
      <c r="H166" s="14">
        <f t="shared" si="11"/>
        <v>86.98</v>
      </c>
      <c r="J166" s="14">
        <v>1500</v>
      </c>
    </row>
    <row r="167" spans="1:10" x14ac:dyDescent="0.3">
      <c r="A167" s="1" t="s">
        <v>226</v>
      </c>
      <c r="B167" s="5" t="s">
        <v>192</v>
      </c>
      <c r="C167" s="5"/>
      <c r="D167" s="16">
        <f t="shared" si="13"/>
        <v>0</v>
      </c>
      <c r="E167" s="16">
        <v>0</v>
      </c>
      <c r="F167" s="14"/>
      <c r="G167" s="16">
        <f t="shared" si="10"/>
        <v>0</v>
      </c>
      <c r="H167" s="16">
        <f t="shared" si="11"/>
        <v>0</v>
      </c>
      <c r="J167" s="16">
        <v>0</v>
      </c>
    </row>
    <row r="168" spans="1:10" ht="15.6" customHeight="1" x14ac:dyDescent="0.3">
      <c r="A168" s="4"/>
      <c r="B168" s="3" t="s">
        <v>244</v>
      </c>
      <c r="C168" s="3"/>
      <c r="D168" s="15">
        <f>SUM(D162:D167)</f>
        <v>2062.5</v>
      </c>
      <c r="E168" s="15">
        <f>SUM(E162:E167)</f>
        <v>2571.13</v>
      </c>
      <c r="F168" s="15"/>
      <c r="G168" s="15">
        <f t="shared" si="10"/>
        <v>2062.5</v>
      </c>
      <c r="H168" s="15">
        <f t="shared" si="11"/>
        <v>2571.13</v>
      </c>
      <c r="J168" s="15">
        <f>SUM(J162:J167)</f>
        <v>24750</v>
      </c>
    </row>
    <row r="169" spans="1:10" x14ac:dyDescent="0.3">
      <c r="A169" s="4"/>
      <c r="B169" s="4"/>
      <c r="C169" s="4"/>
      <c r="D169" s="14"/>
      <c r="F169" s="14"/>
      <c r="G169" s="14"/>
      <c r="H169" s="14"/>
      <c r="J169" s="14"/>
    </row>
    <row r="170" spans="1:10" ht="15.6" customHeight="1" thickBot="1" x14ac:dyDescent="0.35">
      <c r="A170" s="4"/>
      <c r="B170" s="3" t="s">
        <v>245</v>
      </c>
      <c r="C170" s="3"/>
      <c r="D170" s="17">
        <f>+D149+D160+D168</f>
        <v>5878.75</v>
      </c>
      <c r="E170" s="17">
        <f>+E149+E160+E168</f>
        <v>5259.64</v>
      </c>
      <c r="F170" s="15"/>
      <c r="G170" s="17">
        <f t="shared" si="10"/>
        <v>5878.75</v>
      </c>
      <c r="H170" s="17">
        <f t="shared" si="11"/>
        <v>5259.64</v>
      </c>
      <c r="J170" s="17">
        <f>+J149+J160+J168</f>
        <v>70545</v>
      </c>
    </row>
    <row r="171" spans="1:10" ht="16.2" thickTop="1" x14ac:dyDescent="0.3">
      <c r="A171" s="4"/>
      <c r="B171" s="4"/>
      <c r="C171" s="4"/>
      <c r="D171" s="14"/>
      <c r="F171" s="14"/>
      <c r="G171" s="14"/>
      <c r="H171" s="14"/>
      <c r="J171" s="14"/>
    </row>
    <row r="172" spans="1:10" ht="15.6" customHeight="1" x14ac:dyDescent="0.3">
      <c r="A172" s="1" t="s">
        <v>92</v>
      </c>
      <c r="B172" s="1" t="s">
        <v>171</v>
      </c>
      <c r="C172" s="1"/>
      <c r="D172" s="14">
        <f>J172/12</f>
        <v>0</v>
      </c>
      <c r="E172" s="14">
        <v>0</v>
      </c>
      <c r="F172" s="14"/>
      <c r="G172" s="14">
        <f t="shared" si="10"/>
        <v>0</v>
      </c>
      <c r="H172" s="14">
        <f t="shared" si="11"/>
        <v>0</v>
      </c>
      <c r="J172" s="14">
        <v>0</v>
      </c>
    </row>
    <row r="173" spans="1:10" ht="15.6" customHeight="1" x14ac:dyDescent="0.3">
      <c r="A173" s="1" t="s">
        <v>93</v>
      </c>
      <c r="B173" s="1" t="s">
        <v>172</v>
      </c>
      <c r="C173" s="1"/>
      <c r="D173" s="14">
        <f>J173/12</f>
        <v>141.66666666666666</v>
      </c>
      <c r="E173" s="14">
        <v>186.41</v>
      </c>
      <c r="F173" s="14"/>
      <c r="G173" s="14">
        <f t="shared" si="10"/>
        <v>141.66666666666666</v>
      </c>
      <c r="H173" s="14">
        <f t="shared" si="11"/>
        <v>186.41</v>
      </c>
      <c r="J173" s="14">
        <v>1700</v>
      </c>
    </row>
    <row r="174" spans="1:10" ht="15.6" customHeight="1" x14ac:dyDescent="0.3">
      <c r="A174" s="1" t="s">
        <v>94</v>
      </c>
      <c r="B174" s="1" t="s">
        <v>173</v>
      </c>
      <c r="C174" s="1"/>
      <c r="D174" s="16">
        <f>J174/12</f>
        <v>0</v>
      </c>
      <c r="E174" s="16">
        <v>0</v>
      </c>
      <c r="F174" s="14"/>
      <c r="G174" s="16">
        <f t="shared" si="10"/>
        <v>0</v>
      </c>
      <c r="H174" s="16">
        <f t="shared" si="11"/>
        <v>0</v>
      </c>
      <c r="J174" s="16">
        <v>0</v>
      </c>
    </row>
    <row r="175" spans="1:10" ht="15.6" customHeight="1" x14ac:dyDescent="0.3">
      <c r="A175" s="4"/>
      <c r="B175" s="3" t="s">
        <v>247</v>
      </c>
      <c r="C175" s="3"/>
      <c r="D175" s="15">
        <f>SUM(D172:D174)</f>
        <v>141.66666666666666</v>
      </c>
      <c r="E175" s="15">
        <f>SUM(E172:E174)</f>
        <v>186.41</v>
      </c>
      <c r="F175" s="15"/>
      <c r="G175" s="15">
        <f t="shared" si="10"/>
        <v>141.66666666666666</v>
      </c>
      <c r="H175" s="15">
        <f t="shared" si="11"/>
        <v>186.41</v>
      </c>
      <c r="J175" s="15">
        <f>SUM(J172:J174)</f>
        <v>1700</v>
      </c>
    </row>
    <row r="176" spans="1:10" x14ac:dyDescent="0.3">
      <c r="A176" s="4"/>
      <c r="B176" s="4"/>
      <c r="C176" s="4"/>
      <c r="D176" s="14"/>
      <c r="F176" s="14"/>
      <c r="G176" s="14"/>
      <c r="H176" s="14"/>
      <c r="J176" s="14"/>
    </row>
    <row r="177" spans="1:10" ht="15.6" customHeight="1" thickBot="1" x14ac:dyDescent="0.35">
      <c r="A177" s="4"/>
      <c r="B177" s="3" t="s">
        <v>248</v>
      </c>
      <c r="C177" s="3"/>
      <c r="D177" s="17">
        <f>D42+D51+D73+D91+D96+D112+D116+D122+D129+D135+D141+D145+D170+D175</f>
        <v>34771.75</v>
      </c>
      <c r="E177" s="17">
        <f>E42+E51+E73+E91+E96+E112+E116+E122+E129+E135+E141+E145+E170+E175</f>
        <v>31636.53</v>
      </c>
      <c r="F177" s="15"/>
      <c r="G177" s="17">
        <f t="shared" si="10"/>
        <v>34771.75</v>
      </c>
      <c r="H177" s="17">
        <f t="shared" si="11"/>
        <v>31636.53</v>
      </c>
      <c r="J177" s="17">
        <f>J42+J51+J73+J91+J96+J112+J116+J122+J129+J135+J141+J145+J170+J175</f>
        <v>417261</v>
      </c>
    </row>
    <row r="178" spans="1:10" ht="16.2" thickTop="1" x14ac:dyDescent="0.3">
      <c r="A178" s="4"/>
      <c r="B178" s="4"/>
      <c r="C178" s="4"/>
      <c r="D178" s="14"/>
      <c r="F178" s="14"/>
      <c r="G178" s="14"/>
      <c r="H178" s="14"/>
      <c r="J178" s="14"/>
    </row>
    <row r="179" spans="1:10" x14ac:dyDescent="0.3">
      <c r="A179" s="4"/>
      <c r="B179" s="4"/>
      <c r="C179" s="4"/>
      <c r="D179" s="14"/>
      <c r="F179" s="14"/>
      <c r="G179" s="14"/>
      <c r="H179" s="14"/>
      <c r="J179" s="14"/>
    </row>
    <row r="180" spans="1:10" ht="16.2" thickBot="1" x14ac:dyDescent="0.35">
      <c r="A180" s="3"/>
      <c r="B180" s="3" t="s">
        <v>250</v>
      </c>
      <c r="C180" s="3"/>
      <c r="D180" s="17">
        <f>D31-D177</f>
        <v>-1762.3333333333358</v>
      </c>
      <c r="E180" s="30">
        <f>E31-E177</f>
        <v>-7208.619999999999</v>
      </c>
      <c r="F180" s="15"/>
      <c r="G180" s="17">
        <f t="shared" si="10"/>
        <v>-1762.3333333333358</v>
      </c>
      <c r="H180" s="17">
        <f t="shared" si="11"/>
        <v>-7208.619999999999</v>
      </c>
      <c r="J180" s="17">
        <f>J31-J177</f>
        <v>-21148</v>
      </c>
    </row>
    <row r="181" spans="1:10" ht="16.2" thickTop="1" x14ac:dyDescent="0.3">
      <c r="A181" s="4"/>
      <c r="B181" s="4"/>
      <c r="C181" s="4"/>
      <c r="D181" s="13"/>
      <c r="F181" s="13"/>
      <c r="J181" s="13"/>
    </row>
    <row r="182" spans="1:10" ht="15.6" customHeight="1" x14ac:dyDescent="0.3">
      <c r="A182" s="6"/>
      <c r="B182" s="6"/>
      <c r="C182" s="6"/>
      <c r="D182" s="13"/>
      <c r="F182" s="13"/>
      <c r="J182" s="13"/>
    </row>
    <row r="183" spans="1:10" x14ac:dyDescent="0.3">
      <c r="D183" s="13"/>
      <c r="F183" s="13"/>
      <c r="J183" s="13"/>
    </row>
    <row r="184" spans="1:10" x14ac:dyDescent="0.3">
      <c r="D184" s="13"/>
      <c r="F184" s="13"/>
      <c r="J184" s="13"/>
    </row>
  </sheetData>
  <sheetProtection algorithmName="SHA-512" hashValue="HfJFqc/9KiV83BCPTgfk5N2ksa6mO2zESB5RZpXxEjRT7PtHRKZvI4Sd9bDwQ0VSzluUSr8P+SMUr2C9xtL2ZQ==" saltValue="dX1KwDK1bYZpKEXUAUUwog==" spinCount="100000" sheet="1" objects="1" scenarios="1"/>
  <mergeCells count="4">
    <mergeCell ref="A1:B1"/>
    <mergeCell ref="A2:B2"/>
    <mergeCell ref="A3:B3"/>
    <mergeCell ref="D5:J5"/>
  </mergeCells>
  <printOptions horizontalCentered="1" gridLines="1"/>
  <pageMargins left="0.25" right="0.25" top="0.75" bottom="0.75" header="0.3" footer="0.3"/>
  <pageSetup scale="82" fitToHeight="0" orientation="portrait" r:id="rId1"/>
  <rowBreaks count="4" manualBreakCount="4">
    <brk id="43" max="7" man="1"/>
    <brk id="81" max="7" man="1"/>
    <brk id="117" max="7" man="1"/>
    <brk id="150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6B50E-71A3-4726-B2A0-B5EA44748B76}">
  <sheetPr>
    <pageSetUpPr fitToPage="1"/>
  </sheetPr>
  <dimension ref="A1:J184"/>
  <sheetViews>
    <sheetView zoomScaleNormal="100" workbookViewId="0">
      <pane ySplit="6" topLeftCell="A7" activePane="bottomLeft" state="frozen"/>
      <selection pane="bottomLeft" activeCell="A7" sqref="A7"/>
    </sheetView>
  </sheetViews>
  <sheetFormatPr defaultRowHeight="15.6" x14ac:dyDescent="0.3"/>
  <cols>
    <col min="1" max="1" width="12.109375" style="12" customWidth="1"/>
    <col min="2" max="2" width="38.77734375" style="12" bestFit="1" customWidth="1"/>
    <col min="3" max="3" width="3.77734375" style="12" customWidth="1"/>
    <col min="4" max="5" width="12.77734375" style="12" customWidth="1"/>
    <col min="6" max="6" width="3.77734375" style="12" customWidth="1"/>
    <col min="7" max="8" width="12.77734375" style="12" customWidth="1"/>
    <col min="9" max="9" width="3.77734375" style="12" customWidth="1"/>
    <col min="10" max="10" width="12.77734375" style="12" customWidth="1"/>
    <col min="11" max="16384" width="8.88671875" style="12"/>
  </cols>
  <sheetData>
    <row r="1" spans="1:10" ht="15.6" customHeight="1" x14ac:dyDescent="0.3">
      <c r="A1" s="42" t="s">
        <v>208</v>
      </c>
      <c r="B1" s="42"/>
      <c r="C1" s="20"/>
    </row>
    <row r="2" spans="1:10" x14ac:dyDescent="0.3">
      <c r="A2" s="42" t="s">
        <v>246</v>
      </c>
      <c r="B2" s="42"/>
      <c r="C2" s="20"/>
    </row>
    <row r="3" spans="1:10" x14ac:dyDescent="0.3">
      <c r="A3" s="43" t="s">
        <v>265</v>
      </c>
      <c r="B3" s="43"/>
      <c r="C3" s="21"/>
    </row>
    <row r="4" spans="1:10" ht="16.2" thickBot="1" x14ac:dyDescent="0.35">
      <c r="A4" s="19"/>
      <c r="B4" s="19"/>
      <c r="C4" s="21"/>
    </row>
    <row r="5" spans="1:10" ht="24" thickBot="1" x14ac:dyDescent="0.5">
      <c r="A5" s="1"/>
      <c r="B5" s="1"/>
      <c r="C5" s="1"/>
      <c r="D5" s="44">
        <v>2021</v>
      </c>
      <c r="E5" s="45"/>
      <c r="F5" s="45"/>
      <c r="G5" s="45"/>
      <c r="H5" s="45"/>
      <c r="I5" s="45"/>
      <c r="J5" s="46"/>
    </row>
    <row r="6" spans="1:10" ht="54.6" thickBot="1" x14ac:dyDescent="0.4">
      <c r="A6" s="18" t="s">
        <v>0</v>
      </c>
      <c r="B6" s="18" t="s">
        <v>95</v>
      </c>
      <c r="C6" s="18"/>
      <c r="D6" s="22" t="s">
        <v>227</v>
      </c>
      <c r="E6" s="26" t="s">
        <v>255</v>
      </c>
      <c r="F6" s="26"/>
      <c r="G6" s="26" t="s">
        <v>254</v>
      </c>
      <c r="H6" s="26" t="s">
        <v>252</v>
      </c>
      <c r="I6" s="23"/>
      <c r="J6" s="24" t="s">
        <v>253</v>
      </c>
    </row>
    <row r="7" spans="1:10" x14ac:dyDescent="0.3">
      <c r="A7" s="4"/>
      <c r="B7" s="4"/>
      <c r="C7" s="4"/>
      <c r="D7" s="14"/>
      <c r="E7" s="14"/>
      <c r="F7" s="14"/>
      <c r="J7" s="14"/>
    </row>
    <row r="8" spans="1:10" x14ac:dyDescent="0.3">
      <c r="A8" s="2" t="s">
        <v>1</v>
      </c>
      <c r="B8" s="2"/>
      <c r="C8" s="2"/>
      <c r="D8" s="14"/>
      <c r="E8" s="14"/>
      <c r="F8" s="14"/>
      <c r="J8" s="14"/>
    </row>
    <row r="9" spans="1:10" ht="15.6" customHeight="1" x14ac:dyDescent="0.3">
      <c r="A9" s="1" t="s">
        <v>2</v>
      </c>
      <c r="B9" s="1" t="s">
        <v>96</v>
      </c>
      <c r="C9" s="1"/>
      <c r="D9" s="14">
        <f>J9/12</f>
        <v>21130.25</v>
      </c>
      <c r="E9" s="14">
        <v>22867.03</v>
      </c>
      <c r="F9" s="14"/>
      <c r="G9" s="14">
        <f>'Jan 2021'!D9+'Feb 2021'!D9</f>
        <v>42260.5</v>
      </c>
      <c r="H9" s="14">
        <f>'Jan 2021'!E9+'Feb 2021'!E9</f>
        <v>38436.03</v>
      </c>
      <c r="J9" s="14">
        <v>253563</v>
      </c>
    </row>
    <row r="10" spans="1:10" ht="15.6" customHeight="1" x14ac:dyDescent="0.3">
      <c r="A10" s="1" t="s">
        <v>3</v>
      </c>
      <c r="B10" s="1" t="s">
        <v>97</v>
      </c>
      <c r="C10" s="1"/>
      <c r="D10" s="14">
        <f>J10/12</f>
        <v>0</v>
      </c>
      <c r="E10" s="14">
        <v>0</v>
      </c>
      <c r="F10" s="14"/>
      <c r="G10" s="14">
        <f>'Jan 2021'!D10+'Feb 2021'!D10</f>
        <v>0</v>
      </c>
      <c r="H10" s="14">
        <f>'Jan 2021'!E10+'Feb 2021'!E10</f>
        <v>0</v>
      </c>
      <c r="J10" s="14">
        <v>0</v>
      </c>
    </row>
    <row r="11" spans="1:10" ht="15.6" customHeight="1" x14ac:dyDescent="0.3">
      <c r="A11" s="1" t="s">
        <v>4</v>
      </c>
      <c r="B11" s="1" t="s">
        <v>98</v>
      </c>
      <c r="C11" s="1"/>
      <c r="D11" s="14">
        <f>J11/12</f>
        <v>0</v>
      </c>
      <c r="E11" s="14">
        <v>0</v>
      </c>
      <c r="F11" s="14"/>
      <c r="G11" s="14">
        <f>'Jan 2021'!D11+'Feb 2021'!D11</f>
        <v>0</v>
      </c>
      <c r="H11" s="14">
        <f>'Jan 2021'!E11+'Feb 2021'!E11</f>
        <v>0</v>
      </c>
      <c r="J11" s="14">
        <v>0</v>
      </c>
    </row>
    <row r="12" spans="1:10" ht="15.6" customHeight="1" x14ac:dyDescent="0.3">
      <c r="A12" s="1" t="s">
        <v>5</v>
      </c>
      <c r="B12" s="1" t="s">
        <v>256</v>
      </c>
      <c r="C12" s="1"/>
      <c r="D12" s="16">
        <f>J12/12</f>
        <v>5104.166666666667</v>
      </c>
      <c r="E12" s="16">
        <v>5437.5</v>
      </c>
      <c r="F12" s="14"/>
      <c r="G12" s="16">
        <f>'Jan 2021'!D12+'Feb 2021'!D12</f>
        <v>10208.333333333334</v>
      </c>
      <c r="H12" s="16">
        <f>'Jan 2021'!E12+'Feb 2021'!E12</f>
        <v>10875</v>
      </c>
      <c r="J12" s="16">
        <v>61250</v>
      </c>
    </row>
    <row r="13" spans="1:10" ht="15.6" customHeight="1" x14ac:dyDescent="0.3">
      <c r="A13" s="4"/>
      <c r="B13" s="3" t="s">
        <v>99</v>
      </c>
      <c r="C13" s="3"/>
      <c r="D13" s="15">
        <f>SUM(D9:D12)</f>
        <v>26234.416666666668</v>
      </c>
      <c r="E13" s="15">
        <f>SUM(E9:E12)</f>
        <v>28304.53</v>
      </c>
      <c r="F13" s="15"/>
      <c r="G13" s="15">
        <f>'Jan 2021'!D13+'Feb 2021'!D13</f>
        <v>52468.833333333336</v>
      </c>
      <c r="H13" s="15">
        <f>'Jan 2021'!E13+'Feb 2021'!E13</f>
        <v>49311.03</v>
      </c>
      <c r="J13" s="15">
        <f>SUM(J9:J12)</f>
        <v>314813</v>
      </c>
    </row>
    <row r="14" spans="1:10" x14ac:dyDescent="0.3">
      <c r="A14" s="4"/>
      <c r="B14" s="4"/>
      <c r="C14" s="4"/>
      <c r="D14" s="14"/>
      <c r="E14" s="14"/>
      <c r="F14" s="14"/>
      <c r="G14" s="14"/>
      <c r="H14" s="14"/>
      <c r="J14" s="14"/>
    </row>
    <row r="15" spans="1:10" ht="15.6" customHeight="1" x14ac:dyDescent="0.3">
      <c r="A15" s="1" t="s">
        <v>6</v>
      </c>
      <c r="B15" s="1" t="s">
        <v>100</v>
      </c>
      <c r="C15" s="1"/>
      <c r="D15" s="14">
        <f>J15/12</f>
        <v>2916.6666666666665</v>
      </c>
      <c r="E15" s="14">
        <v>2455</v>
      </c>
      <c r="F15" s="14"/>
      <c r="G15" s="14">
        <f>'Jan 2021'!D15+'Feb 2021'!D15</f>
        <v>5833.333333333333</v>
      </c>
      <c r="H15" s="14">
        <f>'Jan 2021'!E15+'Feb 2021'!E15</f>
        <v>5775</v>
      </c>
      <c r="J15" s="14">
        <v>35000</v>
      </c>
    </row>
    <row r="16" spans="1:10" ht="15.6" customHeight="1" x14ac:dyDescent="0.3">
      <c r="A16" s="1" t="s">
        <v>7</v>
      </c>
      <c r="B16" s="1" t="s">
        <v>101</v>
      </c>
      <c r="C16" s="1"/>
      <c r="D16" s="14">
        <f>J16/12</f>
        <v>250</v>
      </c>
      <c r="E16" s="14">
        <v>0</v>
      </c>
      <c r="F16" s="14"/>
      <c r="G16" s="14">
        <f>'Jan 2021'!D16+'Feb 2021'!D16</f>
        <v>500</v>
      </c>
      <c r="H16" s="14">
        <f>'Jan 2021'!E16+'Feb 2021'!E16</f>
        <v>0</v>
      </c>
      <c r="J16" s="14">
        <v>3000</v>
      </c>
    </row>
    <row r="17" spans="1:10" ht="15.6" customHeight="1" x14ac:dyDescent="0.3">
      <c r="A17" s="1" t="s">
        <v>8</v>
      </c>
      <c r="B17" s="1" t="s">
        <v>102</v>
      </c>
      <c r="C17" s="1"/>
      <c r="D17" s="16">
        <f>J17/12</f>
        <v>166.66666666666666</v>
      </c>
      <c r="E17" s="16">
        <v>0</v>
      </c>
      <c r="F17" s="14"/>
      <c r="G17" s="16">
        <f>'Jan 2021'!D17+'Feb 2021'!D17</f>
        <v>333.33333333333331</v>
      </c>
      <c r="H17" s="16">
        <f>'Jan 2021'!E17+'Feb 2021'!E17</f>
        <v>0</v>
      </c>
      <c r="J17" s="16">
        <v>2000</v>
      </c>
    </row>
    <row r="18" spans="1:10" ht="15.6" customHeight="1" x14ac:dyDescent="0.3">
      <c r="A18" s="4"/>
      <c r="B18" s="3" t="s">
        <v>103</v>
      </c>
      <c r="C18" s="3"/>
      <c r="D18" s="15">
        <f>SUM(D15:D17)</f>
        <v>3333.333333333333</v>
      </c>
      <c r="E18" s="15">
        <f>SUM(E15:E17)</f>
        <v>2455</v>
      </c>
      <c r="F18" s="15"/>
      <c r="G18" s="15">
        <f>'Jan 2021'!D18+'Feb 2021'!D18</f>
        <v>6666.6666666666661</v>
      </c>
      <c r="H18" s="15">
        <f>'Jan 2021'!E18+'Feb 2021'!E18</f>
        <v>5775</v>
      </c>
      <c r="J18" s="15">
        <f>SUM(J15:J17)</f>
        <v>40000</v>
      </c>
    </row>
    <row r="19" spans="1:10" x14ac:dyDescent="0.3">
      <c r="A19" s="4"/>
      <c r="B19" s="4"/>
      <c r="C19" s="4"/>
      <c r="D19" s="14"/>
      <c r="E19" s="14"/>
      <c r="F19" s="14"/>
      <c r="G19" s="14"/>
      <c r="H19" s="14"/>
      <c r="J19" s="14"/>
    </row>
    <row r="20" spans="1:10" ht="15.6" customHeight="1" x14ac:dyDescent="0.3">
      <c r="A20" s="1" t="s">
        <v>9</v>
      </c>
      <c r="B20" s="1" t="s">
        <v>104</v>
      </c>
      <c r="C20" s="1"/>
      <c r="D20" s="14">
        <f t="shared" ref="D20:D27" si="0">J20/12</f>
        <v>375</v>
      </c>
      <c r="E20" s="14">
        <v>0</v>
      </c>
      <c r="F20" s="14"/>
      <c r="G20" s="14">
        <f>'Jan 2021'!D20+'Feb 2021'!D20</f>
        <v>750</v>
      </c>
      <c r="H20" s="14">
        <f>'Jan 2021'!E20+'Feb 2021'!E20</f>
        <v>0</v>
      </c>
      <c r="J20" s="14">
        <v>4500</v>
      </c>
    </row>
    <row r="21" spans="1:10" ht="15.6" customHeight="1" x14ac:dyDescent="0.3">
      <c r="A21" s="1" t="s">
        <v>209</v>
      </c>
      <c r="B21" s="1" t="s">
        <v>210</v>
      </c>
      <c r="C21" s="1"/>
      <c r="D21" s="14">
        <f t="shared" si="0"/>
        <v>833.33333333333337</v>
      </c>
      <c r="E21" s="14">
        <v>100</v>
      </c>
      <c r="F21" s="14"/>
      <c r="G21" s="14">
        <f>'Jan 2021'!D21+'Feb 2021'!D21</f>
        <v>1666.6666666666667</v>
      </c>
      <c r="H21" s="14">
        <f>'Jan 2021'!E21+'Feb 2021'!E21</f>
        <v>200</v>
      </c>
      <c r="J21" s="14">
        <v>10000</v>
      </c>
    </row>
    <row r="22" spans="1:10" ht="15.6" customHeight="1" x14ac:dyDescent="0.3">
      <c r="A22" s="1" t="s">
        <v>10</v>
      </c>
      <c r="B22" s="1" t="s">
        <v>105</v>
      </c>
      <c r="C22" s="1"/>
      <c r="D22" s="14">
        <f t="shared" si="0"/>
        <v>108.33333333333333</v>
      </c>
      <c r="E22" s="14">
        <v>0</v>
      </c>
      <c r="F22" s="14"/>
      <c r="G22" s="14">
        <f>'Jan 2021'!D22+'Feb 2021'!D22</f>
        <v>216.66666666666666</v>
      </c>
      <c r="H22" s="14">
        <f>'Jan 2021'!E22+'Feb 2021'!E22</f>
        <v>0</v>
      </c>
      <c r="J22" s="14">
        <v>1300</v>
      </c>
    </row>
    <row r="23" spans="1:10" ht="16.2" customHeight="1" x14ac:dyDescent="0.3">
      <c r="A23" s="1" t="s">
        <v>11</v>
      </c>
      <c r="B23" s="1" t="s">
        <v>211</v>
      </c>
      <c r="C23" s="1"/>
      <c r="D23" s="14">
        <f t="shared" si="0"/>
        <v>41.666666666666664</v>
      </c>
      <c r="E23" s="14">
        <v>0</v>
      </c>
      <c r="F23" s="14"/>
      <c r="G23" s="14">
        <f>'Jan 2021'!D23+'Feb 2021'!D23</f>
        <v>83.333333333333329</v>
      </c>
      <c r="H23" s="14">
        <f>'Jan 2021'!E23+'Feb 2021'!E23</f>
        <v>0</v>
      </c>
      <c r="J23" s="14">
        <v>500</v>
      </c>
    </row>
    <row r="24" spans="1:10" ht="15.6" customHeight="1" x14ac:dyDescent="0.3">
      <c r="A24" s="1" t="s">
        <v>12</v>
      </c>
      <c r="B24" s="1" t="s">
        <v>106</v>
      </c>
      <c r="C24" s="1"/>
      <c r="D24" s="14">
        <f t="shared" si="0"/>
        <v>0</v>
      </c>
      <c r="E24" s="14">
        <v>0</v>
      </c>
      <c r="F24" s="14"/>
      <c r="G24" s="14">
        <f>'Jan 2021'!D24+'Feb 2021'!D24</f>
        <v>0</v>
      </c>
      <c r="H24" s="14">
        <f>'Jan 2021'!E24+'Feb 2021'!E24</f>
        <v>0</v>
      </c>
      <c r="J24" s="14">
        <v>0</v>
      </c>
    </row>
    <row r="25" spans="1:10" ht="15.6" customHeight="1" x14ac:dyDescent="0.3">
      <c r="A25" s="1" t="s">
        <v>212</v>
      </c>
      <c r="B25" s="1" t="s">
        <v>213</v>
      </c>
      <c r="C25" s="1"/>
      <c r="D25" s="14">
        <f t="shared" si="0"/>
        <v>0</v>
      </c>
      <c r="E25" s="14">
        <v>1.47</v>
      </c>
      <c r="F25" s="14"/>
      <c r="G25" s="14">
        <f>'Jan 2021'!D25+'Feb 2021'!D25</f>
        <v>0</v>
      </c>
      <c r="H25" s="14">
        <f>'Jan 2021'!E25+'Feb 2021'!E25</f>
        <v>2.88</v>
      </c>
      <c r="J25" s="14">
        <v>0</v>
      </c>
    </row>
    <row r="26" spans="1:10" ht="15.6" customHeight="1" x14ac:dyDescent="0.3">
      <c r="A26" s="1" t="s">
        <v>214</v>
      </c>
      <c r="B26" s="1" t="s">
        <v>215</v>
      </c>
      <c r="C26" s="1"/>
      <c r="D26" s="14">
        <f t="shared" si="0"/>
        <v>2083.3333333333335</v>
      </c>
      <c r="E26" s="14">
        <v>0</v>
      </c>
      <c r="F26" s="14"/>
      <c r="G26" s="14">
        <f>'Jan 2021'!D26+'Feb 2021'!D26</f>
        <v>4166.666666666667</v>
      </c>
      <c r="H26" s="14">
        <f>'Jan 2021'!E26+'Feb 2021'!E26</f>
        <v>0</v>
      </c>
      <c r="J26" s="14">
        <v>25000</v>
      </c>
    </row>
    <row r="27" spans="1:10" ht="15.6" customHeight="1" x14ac:dyDescent="0.3">
      <c r="A27" s="1" t="s">
        <v>216</v>
      </c>
      <c r="B27" s="1" t="s">
        <v>217</v>
      </c>
      <c r="C27" s="1"/>
      <c r="D27" s="14">
        <f t="shared" si="0"/>
        <v>0</v>
      </c>
      <c r="E27" s="14">
        <v>0</v>
      </c>
      <c r="F27" s="14"/>
      <c r="G27" s="14">
        <f>'Jan 2021'!D27+'Feb 2021'!D27</f>
        <v>0</v>
      </c>
      <c r="H27" s="14">
        <f>'Jan 2021'!E27+'Feb 2021'!E27</f>
        <v>0</v>
      </c>
      <c r="J27" s="14">
        <v>0</v>
      </c>
    </row>
    <row r="28" spans="1:10" ht="15.6" customHeight="1" x14ac:dyDescent="0.3">
      <c r="A28" s="1" t="s">
        <v>268</v>
      </c>
      <c r="B28" s="1" t="s">
        <v>269</v>
      </c>
      <c r="C28" s="1"/>
      <c r="D28" s="16">
        <v>0</v>
      </c>
      <c r="E28" s="16">
        <v>0</v>
      </c>
      <c r="F28" s="14"/>
      <c r="G28" s="16">
        <f>'Jan 2021'!D28+'Feb 2021'!D28</f>
        <v>0</v>
      </c>
      <c r="H28" s="16">
        <f>'Jan 2021'!E28+'Feb 2021'!E28</f>
        <v>0</v>
      </c>
      <c r="J28" s="16">
        <v>0</v>
      </c>
    </row>
    <row r="29" spans="1:10" ht="15.6" customHeight="1" x14ac:dyDescent="0.3">
      <c r="A29" s="4"/>
      <c r="B29" s="3" t="s">
        <v>107</v>
      </c>
      <c r="C29" s="3"/>
      <c r="D29" s="15">
        <f>SUM(D20:D27)</f>
        <v>3441.666666666667</v>
      </c>
      <c r="E29" s="15">
        <f>SUM(E20:E27)</f>
        <v>101.47</v>
      </c>
      <c r="F29" s="15"/>
      <c r="G29" s="15">
        <f>'Jan 2021'!D29+'Feb 2021'!D29</f>
        <v>6883.3333333333339</v>
      </c>
      <c r="H29" s="15">
        <f>'Jan 2021'!E29+'Feb 2021'!E29</f>
        <v>202.88</v>
      </c>
      <c r="J29" s="15">
        <f>SUM(J20:J27)</f>
        <v>41300</v>
      </c>
    </row>
    <row r="30" spans="1:10" x14ac:dyDescent="0.3">
      <c r="A30" s="4"/>
      <c r="B30" s="4"/>
      <c r="C30" s="4"/>
      <c r="D30" s="14"/>
      <c r="E30" s="14"/>
      <c r="F30" s="14"/>
      <c r="G30" s="14"/>
      <c r="H30" s="14"/>
      <c r="J30" s="14"/>
    </row>
    <row r="31" spans="1:10" ht="15.6" customHeight="1" thickBot="1" x14ac:dyDescent="0.35">
      <c r="A31" s="4"/>
      <c r="B31" s="3" t="s">
        <v>108</v>
      </c>
      <c r="C31" s="3"/>
      <c r="D31" s="17">
        <f>D13+D18+D29</f>
        <v>33009.416666666664</v>
      </c>
      <c r="E31" s="17">
        <f>E13+E18+E29</f>
        <v>30861</v>
      </c>
      <c r="F31" s="15"/>
      <c r="G31" s="17">
        <f>'Jan 2021'!D31+'Feb 2021'!D31</f>
        <v>66018.833333333328</v>
      </c>
      <c r="H31" s="17">
        <f>'Jan 2021'!E31+'Feb 2021'!E31</f>
        <v>55288.91</v>
      </c>
      <c r="J31" s="17">
        <f>J13+J18+J29</f>
        <v>396113</v>
      </c>
    </row>
    <row r="32" spans="1:10" ht="16.2" thickTop="1" x14ac:dyDescent="0.3">
      <c r="A32" s="4"/>
      <c r="B32" s="4"/>
      <c r="C32" s="4"/>
      <c r="D32" s="14"/>
      <c r="E32" s="14"/>
      <c r="F32" s="14"/>
      <c r="G32" s="14"/>
      <c r="H32" s="14"/>
      <c r="J32" s="14"/>
    </row>
    <row r="33" spans="1:10" x14ac:dyDescent="0.3">
      <c r="A33" s="4"/>
      <c r="B33" s="4"/>
      <c r="C33" s="4"/>
      <c r="D33" s="14"/>
      <c r="E33" s="14"/>
      <c r="F33" s="14"/>
      <c r="G33" s="14"/>
      <c r="H33" s="14"/>
      <c r="J33" s="14"/>
    </row>
    <row r="34" spans="1:10" x14ac:dyDescent="0.3">
      <c r="A34" s="2" t="s">
        <v>13</v>
      </c>
      <c r="B34" s="2"/>
      <c r="C34" s="2"/>
      <c r="D34" s="14"/>
      <c r="E34" s="14"/>
      <c r="F34" s="14"/>
      <c r="G34" s="14"/>
      <c r="H34" s="14"/>
      <c r="J34" s="14"/>
    </row>
    <row r="35" spans="1:10" ht="15.6" customHeight="1" x14ac:dyDescent="0.3">
      <c r="A35" s="1" t="s">
        <v>14</v>
      </c>
      <c r="B35" s="1" t="s">
        <v>109</v>
      </c>
      <c r="C35" s="1"/>
      <c r="D35" s="14">
        <f t="shared" ref="D35:D41" si="1">J35/12</f>
        <v>4000</v>
      </c>
      <c r="E35" s="14">
        <f>2000+2000</f>
        <v>4000</v>
      </c>
      <c r="F35" s="14"/>
      <c r="G35" s="14">
        <f>'Jan 2021'!D35+'Feb 2021'!D35</f>
        <v>8000</v>
      </c>
      <c r="H35" s="14">
        <f>'Jan 2021'!E35+'Feb 2021'!E35</f>
        <v>8000</v>
      </c>
      <c r="J35" s="14">
        <v>48000</v>
      </c>
    </row>
    <row r="36" spans="1:10" ht="15.6" customHeight="1" x14ac:dyDescent="0.3">
      <c r="A36" s="1" t="s">
        <v>15</v>
      </c>
      <c r="B36" s="1" t="s">
        <v>110</v>
      </c>
      <c r="C36" s="1"/>
      <c r="D36" s="14">
        <f t="shared" si="1"/>
        <v>2083.3333333333335</v>
      </c>
      <c r="E36" s="14">
        <v>2083.34</v>
      </c>
      <c r="F36" s="14"/>
      <c r="G36" s="14">
        <f>'Jan 2021'!D36+'Feb 2021'!D36</f>
        <v>4166.666666666667</v>
      </c>
      <c r="H36" s="14">
        <f>'Jan 2021'!E36+'Feb 2021'!E36</f>
        <v>5475.68</v>
      </c>
      <c r="J36" s="14">
        <v>25000</v>
      </c>
    </row>
    <row r="37" spans="1:10" ht="15.6" customHeight="1" x14ac:dyDescent="0.3">
      <c r="A37" s="1" t="s">
        <v>16</v>
      </c>
      <c r="B37" s="1" t="s">
        <v>111</v>
      </c>
      <c r="C37" s="1"/>
      <c r="D37" s="14">
        <f t="shared" si="1"/>
        <v>851.66666666666663</v>
      </c>
      <c r="E37" s="14">
        <v>1708</v>
      </c>
      <c r="F37" s="14"/>
      <c r="G37" s="14">
        <f>'Jan 2021'!D37+'Feb 2021'!D37</f>
        <v>1703.3333333333333</v>
      </c>
      <c r="H37" s="14">
        <f>'Jan 2021'!E37+'Feb 2021'!E37</f>
        <v>2562</v>
      </c>
      <c r="J37" s="14">
        <v>10220</v>
      </c>
    </row>
    <row r="38" spans="1:10" ht="15.6" customHeight="1" x14ac:dyDescent="0.3">
      <c r="A38" s="1" t="s">
        <v>219</v>
      </c>
      <c r="B38" s="1" t="s">
        <v>220</v>
      </c>
      <c r="C38" s="1"/>
      <c r="D38" s="14">
        <f t="shared" si="1"/>
        <v>91.25</v>
      </c>
      <c r="E38" s="14">
        <v>91.25</v>
      </c>
      <c r="F38" s="14"/>
      <c r="G38" s="14">
        <f>'Jan 2021'!D38+'Feb 2021'!D38</f>
        <v>182.5</v>
      </c>
      <c r="H38" s="14">
        <f>'Jan 2021'!E38+'Feb 2021'!E38</f>
        <v>182.5</v>
      </c>
      <c r="J38" s="14">
        <v>1095</v>
      </c>
    </row>
    <row r="39" spans="1:10" ht="15.6" customHeight="1" x14ac:dyDescent="0.3">
      <c r="A39" s="1" t="s">
        <v>17</v>
      </c>
      <c r="B39" s="1" t="s">
        <v>112</v>
      </c>
      <c r="C39" s="1"/>
      <c r="D39" s="14">
        <f t="shared" si="1"/>
        <v>2244.5833333333335</v>
      </c>
      <c r="E39" s="14">
        <v>2248</v>
      </c>
      <c r="F39" s="14"/>
      <c r="G39" s="14">
        <f>'Jan 2021'!D39+'Feb 2021'!D39</f>
        <v>4489.166666666667</v>
      </c>
      <c r="H39" s="14">
        <f>'Jan 2021'!E39+'Feb 2021'!E39</f>
        <v>4496</v>
      </c>
      <c r="J39" s="14">
        <v>26935</v>
      </c>
    </row>
    <row r="40" spans="1:10" ht="15.6" customHeight="1" x14ac:dyDescent="0.3">
      <c r="A40" s="1" t="s">
        <v>18</v>
      </c>
      <c r="B40" s="1" t="s">
        <v>113</v>
      </c>
      <c r="C40" s="1"/>
      <c r="D40" s="14">
        <f t="shared" si="1"/>
        <v>500</v>
      </c>
      <c r="E40" s="14">
        <v>212.95</v>
      </c>
      <c r="F40" s="14"/>
      <c r="G40" s="14">
        <f>'Jan 2021'!D40+'Feb 2021'!D40</f>
        <v>1000</v>
      </c>
      <c r="H40" s="14">
        <f>'Jan 2021'!E40+'Feb 2021'!E40</f>
        <v>1506.68</v>
      </c>
      <c r="J40" s="14">
        <v>6000</v>
      </c>
    </row>
    <row r="41" spans="1:10" ht="15.6" customHeight="1" x14ac:dyDescent="0.3">
      <c r="A41" s="1" t="s">
        <v>175</v>
      </c>
      <c r="B41" s="1" t="s">
        <v>193</v>
      </c>
      <c r="C41" s="1"/>
      <c r="D41" s="16">
        <f t="shared" si="1"/>
        <v>465.41666666666669</v>
      </c>
      <c r="E41" s="16">
        <v>465.03800000000001</v>
      </c>
      <c r="F41" s="14"/>
      <c r="G41" s="16">
        <f>'Jan 2021'!D41+'Feb 2021'!D41</f>
        <v>930.83333333333337</v>
      </c>
      <c r="H41" s="16">
        <f>'Jan 2021'!E41+'Feb 2021'!E41</f>
        <v>930.41800000000001</v>
      </c>
      <c r="J41" s="16">
        <v>5585</v>
      </c>
    </row>
    <row r="42" spans="1:10" ht="15.6" customHeight="1" x14ac:dyDescent="0.3">
      <c r="A42" s="4"/>
      <c r="B42" s="3" t="s">
        <v>228</v>
      </c>
      <c r="C42" s="3"/>
      <c r="D42" s="15">
        <f>SUM(D35:D41)</f>
        <v>10236.25</v>
      </c>
      <c r="E42" s="15">
        <f>SUM(E35:E41)</f>
        <v>10808.578000000001</v>
      </c>
      <c r="F42" s="15"/>
      <c r="G42" s="15">
        <f>'Jan 2021'!D42+'Feb 2021'!D42</f>
        <v>20472.5</v>
      </c>
      <c r="H42" s="15">
        <f>'Jan 2021'!E42+'Feb 2021'!E42</f>
        <v>23153.277999999998</v>
      </c>
      <c r="J42" s="15">
        <f>SUM(J35:J41)</f>
        <v>122835</v>
      </c>
    </row>
    <row r="43" spans="1:10" x14ac:dyDescent="0.3">
      <c r="A43" s="4"/>
      <c r="B43" s="4"/>
      <c r="C43" s="4"/>
      <c r="D43" s="14"/>
      <c r="E43" s="14"/>
      <c r="F43" s="14"/>
      <c r="G43" s="14"/>
      <c r="H43" s="14"/>
      <c r="J43" s="14"/>
    </row>
    <row r="44" spans="1:10" ht="15.6" customHeight="1" x14ac:dyDescent="0.3">
      <c r="A44" s="1" t="s">
        <v>19</v>
      </c>
      <c r="B44" s="1" t="s">
        <v>202</v>
      </c>
      <c r="C44" s="1"/>
      <c r="D44" s="14">
        <f t="shared" ref="D44:D50" si="2">J44/12</f>
        <v>2541.6666666666665</v>
      </c>
      <c r="E44" s="14">
        <f>2145.83+2145.83</f>
        <v>4291.66</v>
      </c>
      <c r="F44" s="14"/>
      <c r="G44" s="14">
        <f>'Jan 2021'!D44+'Feb 2021'!D44</f>
        <v>5083.333333333333</v>
      </c>
      <c r="H44" s="14">
        <f>'Jan 2021'!E44+'Feb 2021'!E44</f>
        <v>8583.32</v>
      </c>
      <c r="J44" s="14">
        <v>30500</v>
      </c>
    </row>
    <row r="45" spans="1:10" ht="15.6" customHeight="1" x14ac:dyDescent="0.3">
      <c r="A45" s="1" t="s">
        <v>20</v>
      </c>
      <c r="B45" s="1" t="s">
        <v>204</v>
      </c>
      <c r="C45" s="1"/>
      <c r="D45" s="14">
        <f t="shared" si="2"/>
        <v>622.83333333333337</v>
      </c>
      <c r="E45" s="14">
        <v>675.75</v>
      </c>
      <c r="F45" s="14"/>
      <c r="G45" s="14">
        <f>'Jan 2021'!D45+'Feb 2021'!D45</f>
        <v>1245.6666666666667</v>
      </c>
      <c r="H45" s="14">
        <f>'Jan 2021'!E45+'Feb 2021'!E45</f>
        <v>42.5</v>
      </c>
      <c r="J45" s="14">
        <v>7474</v>
      </c>
    </row>
    <row r="46" spans="1:10" ht="15.6" customHeight="1" x14ac:dyDescent="0.3">
      <c r="A46" s="4" t="s">
        <v>224</v>
      </c>
      <c r="B46" s="1" t="s">
        <v>218</v>
      </c>
      <c r="C46" s="1"/>
      <c r="D46" s="14">
        <f t="shared" si="2"/>
        <v>0</v>
      </c>
      <c r="E46" s="14">
        <v>0</v>
      </c>
      <c r="F46" s="14"/>
      <c r="G46" s="14">
        <f>'Jan 2021'!D46+'Feb 2021'!D46</f>
        <v>0</v>
      </c>
      <c r="H46" s="14">
        <f>'Jan 2021'!E46+'Feb 2021'!E46</f>
        <v>0</v>
      </c>
      <c r="J46" s="14">
        <v>0</v>
      </c>
    </row>
    <row r="47" spans="1:10" ht="15.6" customHeight="1" x14ac:dyDescent="0.3">
      <c r="A47" s="1" t="s">
        <v>222</v>
      </c>
      <c r="B47" s="1" t="s">
        <v>203</v>
      </c>
      <c r="C47" s="1"/>
      <c r="D47" s="14">
        <f t="shared" si="2"/>
        <v>1750</v>
      </c>
      <c r="E47" s="14">
        <v>0</v>
      </c>
      <c r="F47" s="14"/>
      <c r="G47" s="14">
        <f>'Jan 2021'!D47+'Feb 2021'!D47</f>
        <v>3500</v>
      </c>
      <c r="H47" s="14">
        <f>'Jan 2021'!E47+'Feb 2021'!E47</f>
        <v>0</v>
      </c>
      <c r="J47" s="14">
        <v>21000</v>
      </c>
    </row>
    <row r="48" spans="1:10" ht="15.6" customHeight="1" x14ac:dyDescent="0.3">
      <c r="A48" s="4" t="s">
        <v>223</v>
      </c>
      <c r="B48" s="1" t="s">
        <v>206</v>
      </c>
      <c r="C48" s="1"/>
      <c r="D48" s="14">
        <f t="shared" si="2"/>
        <v>0</v>
      </c>
      <c r="E48" s="14">
        <v>0</v>
      </c>
      <c r="F48" s="14"/>
      <c r="G48" s="14">
        <f>'Jan 2021'!D48+'Feb 2021'!D48</f>
        <v>0</v>
      </c>
      <c r="H48" s="14">
        <f>'Jan 2021'!E48+'Feb 2021'!E48</f>
        <v>0</v>
      </c>
      <c r="J48" s="14">
        <v>0</v>
      </c>
    </row>
    <row r="49" spans="1:10" ht="15.6" customHeight="1" x14ac:dyDescent="0.3">
      <c r="A49" s="1" t="s">
        <v>21</v>
      </c>
      <c r="B49" s="1" t="s">
        <v>205</v>
      </c>
      <c r="C49" s="1"/>
      <c r="D49" s="14">
        <f t="shared" si="2"/>
        <v>141.66666666666666</v>
      </c>
      <c r="E49" s="14">
        <v>0</v>
      </c>
      <c r="F49" s="14"/>
      <c r="G49" s="14">
        <f>'Jan 2021'!D49+'Feb 2021'!D49</f>
        <v>283.33333333333331</v>
      </c>
      <c r="H49" s="14">
        <f>'Jan 2021'!E49+'Feb 2021'!E49</f>
        <v>0</v>
      </c>
      <c r="J49" s="14">
        <v>1700</v>
      </c>
    </row>
    <row r="50" spans="1:10" ht="15.6" customHeight="1" x14ac:dyDescent="0.3">
      <c r="A50" s="4" t="s">
        <v>225</v>
      </c>
      <c r="B50" s="7" t="s">
        <v>207</v>
      </c>
      <c r="C50" s="7"/>
      <c r="D50" s="16">
        <f t="shared" si="2"/>
        <v>328.33333333333331</v>
      </c>
      <c r="E50" s="16">
        <v>0</v>
      </c>
      <c r="F50" s="14"/>
      <c r="G50" s="16">
        <f>'Jan 2021'!D50+'Feb 2021'!D50</f>
        <v>656.66666666666663</v>
      </c>
      <c r="H50" s="16">
        <f>'Jan 2021'!E50+'Feb 2021'!E50</f>
        <v>0</v>
      </c>
      <c r="J50" s="16">
        <v>3940</v>
      </c>
    </row>
    <row r="51" spans="1:10" ht="15.6" customHeight="1" x14ac:dyDescent="0.3">
      <c r="A51" s="4"/>
      <c r="B51" s="3" t="s">
        <v>229</v>
      </c>
      <c r="C51" s="3"/>
      <c r="D51" s="15">
        <f>SUM(D44:D50)</f>
        <v>5384.5</v>
      </c>
      <c r="E51" s="15">
        <f>SUM(E44:E50)</f>
        <v>4967.41</v>
      </c>
      <c r="F51" s="15"/>
      <c r="G51" s="15">
        <f>'Jan 2021'!D51+'Feb 2021'!D51</f>
        <v>10769</v>
      </c>
      <c r="H51" s="15">
        <f>'Jan 2021'!E51+'Feb 2021'!E51</f>
        <v>8625.82</v>
      </c>
      <c r="J51" s="15">
        <f>SUM(J44:J50)</f>
        <v>64614</v>
      </c>
    </row>
    <row r="52" spans="1:10" x14ac:dyDescent="0.3">
      <c r="A52" s="4"/>
      <c r="B52" s="4"/>
      <c r="C52" s="4"/>
      <c r="D52" s="14"/>
      <c r="E52" s="14"/>
      <c r="F52" s="14"/>
      <c r="G52" s="14"/>
      <c r="H52" s="14"/>
      <c r="J52" s="14"/>
    </row>
    <row r="53" spans="1:10" ht="15.6" customHeight="1" x14ac:dyDescent="0.3">
      <c r="A53" s="1" t="s">
        <v>22</v>
      </c>
      <c r="B53" s="1" t="s">
        <v>176</v>
      </c>
      <c r="C53" s="1"/>
      <c r="D53" s="14">
        <f t="shared" ref="D53:D58" si="3">J53/12</f>
        <v>2660.8333333333335</v>
      </c>
      <c r="E53" s="14">
        <f>1330.42+1330.42</f>
        <v>2660.84</v>
      </c>
      <c r="F53" s="14"/>
      <c r="G53" s="14">
        <f>'Jan 2021'!D53+'Feb 2021'!D53</f>
        <v>5321.666666666667</v>
      </c>
      <c r="H53" s="14">
        <f>'Jan 2021'!E53+'Feb 2021'!E53</f>
        <v>5321.68</v>
      </c>
      <c r="J53" s="14">
        <v>31930</v>
      </c>
    </row>
    <row r="54" spans="1:10" ht="15.6" customHeight="1" x14ac:dyDescent="0.3">
      <c r="A54" s="1" t="s">
        <v>23</v>
      </c>
      <c r="B54" s="1" t="s">
        <v>114</v>
      </c>
      <c r="C54" s="1"/>
      <c r="D54" s="14">
        <f t="shared" si="3"/>
        <v>416.66666666666669</v>
      </c>
      <c r="E54" s="14">
        <v>34.979999999999997</v>
      </c>
      <c r="F54" s="14"/>
      <c r="G54" s="14">
        <f>'Jan 2021'!D54+'Feb 2021'!D54</f>
        <v>833.33333333333337</v>
      </c>
      <c r="H54" s="14">
        <f>'Jan 2021'!E54+'Feb 2021'!E54</f>
        <v>348.27000000000004</v>
      </c>
      <c r="J54" s="14">
        <v>5000</v>
      </c>
    </row>
    <row r="55" spans="1:10" ht="15.6" customHeight="1" x14ac:dyDescent="0.3">
      <c r="A55" s="1" t="s">
        <v>24</v>
      </c>
      <c r="B55" s="1" t="s">
        <v>177</v>
      </c>
      <c r="C55" s="1"/>
      <c r="D55" s="14">
        <f t="shared" si="3"/>
        <v>1300</v>
      </c>
      <c r="E55" s="14">
        <v>940</v>
      </c>
      <c r="F55" s="14"/>
      <c r="G55" s="14">
        <f>'Jan 2021'!D55+'Feb 2021'!D55</f>
        <v>2600</v>
      </c>
      <c r="H55" s="14">
        <f>'Jan 2021'!E55+'Feb 2021'!E55</f>
        <v>2340</v>
      </c>
      <c r="J55" s="14">
        <v>15600</v>
      </c>
    </row>
    <row r="56" spans="1:10" ht="15.6" customHeight="1" x14ac:dyDescent="0.3">
      <c r="A56" s="1" t="s">
        <v>25</v>
      </c>
      <c r="B56" s="1" t="s">
        <v>174</v>
      </c>
      <c r="C56" s="1"/>
      <c r="D56" s="14">
        <f t="shared" si="3"/>
        <v>100</v>
      </c>
      <c r="E56" s="14">
        <v>0</v>
      </c>
      <c r="F56" s="14"/>
      <c r="G56" s="14">
        <f>'Jan 2021'!D56+'Feb 2021'!D56</f>
        <v>200</v>
      </c>
      <c r="H56" s="14">
        <f>'Jan 2021'!E56+'Feb 2021'!E56</f>
        <v>100</v>
      </c>
      <c r="J56" s="14">
        <v>1200</v>
      </c>
    </row>
    <row r="57" spans="1:10" ht="15.6" customHeight="1" x14ac:dyDescent="0.3">
      <c r="A57" s="1" t="s">
        <v>26</v>
      </c>
      <c r="B57" s="1" t="s">
        <v>115</v>
      </c>
      <c r="C57" s="1"/>
      <c r="D57" s="14">
        <f t="shared" si="3"/>
        <v>651.58333333333337</v>
      </c>
      <c r="E57" s="14">
        <v>972.97</v>
      </c>
      <c r="F57" s="14"/>
      <c r="G57" s="14">
        <f>'Jan 2021'!D57+'Feb 2021'!D57</f>
        <v>1303.1666666666667</v>
      </c>
      <c r="H57" s="14">
        <f>'Jan 2021'!E57+'Feb 2021'!E57</f>
        <v>1956.65</v>
      </c>
      <c r="J57" s="14">
        <v>7819</v>
      </c>
    </row>
    <row r="58" spans="1:10" ht="15.6" customHeight="1" x14ac:dyDescent="0.3">
      <c r="A58" s="1" t="s">
        <v>182</v>
      </c>
      <c r="B58" s="1" t="s">
        <v>183</v>
      </c>
      <c r="C58" s="1"/>
      <c r="D58" s="16">
        <f t="shared" si="3"/>
        <v>12.916666666666666</v>
      </c>
      <c r="E58" s="16">
        <v>146.07</v>
      </c>
      <c r="F58" s="14"/>
      <c r="G58" s="16">
        <f>'Jan 2021'!D58+'Feb 2021'!D58</f>
        <v>25.833333333333332</v>
      </c>
      <c r="H58" s="16">
        <f>'Jan 2021'!E58+'Feb 2021'!E58</f>
        <v>427.64</v>
      </c>
      <c r="J58" s="16">
        <v>155</v>
      </c>
    </row>
    <row r="59" spans="1:10" ht="15.6" customHeight="1" x14ac:dyDescent="0.3">
      <c r="A59" s="4"/>
      <c r="B59" s="3" t="s">
        <v>230</v>
      </c>
      <c r="C59" s="3"/>
      <c r="D59" s="15">
        <f>SUM(D53:D58)</f>
        <v>5142</v>
      </c>
      <c r="E59" s="15">
        <f>SUM(E53:E58)</f>
        <v>4754.8599999999997</v>
      </c>
      <c r="F59" s="15"/>
      <c r="G59" s="15">
        <f>'Jan 2021'!D59+'Feb 2021'!D59</f>
        <v>10284</v>
      </c>
      <c r="H59" s="15">
        <f>'Jan 2021'!E59+'Feb 2021'!E59</f>
        <v>10494.24</v>
      </c>
      <c r="J59" s="15">
        <f>SUM(J53:J58)</f>
        <v>61704</v>
      </c>
    </row>
    <row r="60" spans="1:10" x14ac:dyDescent="0.3">
      <c r="A60" s="4"/>
      <c r="B60" s="4"/>
      <c r="C60" s="4"/>
      <c r="D60" s="14"/>
      <c r="E60" s="14"/>
      <c r="F60" s="14"/>
      <c r="G60" s="14"/>
      <c r="H60" s="14"/>
      <c r="J60" s="14"/>
    </row>
    <row r="61" spans="1:10" ht="15.6" customHeight="1" x14ac:dyDescent="0.3">
      <c r="A61" s="1" t="s">
        <v>27</v>
      </c>
      <c r="B61" s="1" t="s">
        <v>116</v>
      </c>
      <c r="C61" s="1"/>
      <c r="D61" s="14">
        <f>J61/12</f>
        <v>300</v>
      </c>
      <c r="E61" s="14">
        <v>235.31</v>
      </c>
      <c r="F61" s="14"/>
      <c r="G61" s="14">
        <f>'Jan 2021'!D61+'Feb 2021'!D61</f>
        <v>600</v>
      </c>
      <c r="H61" s="14">
        <f>'Jan 2021'!E61+'Feb 2021'!E61</f>
        <v>508.12</v>
      </c>
      <c r="J61" s="14">
        <v>3600</v>
      </c>
    </row>
    <row r="62" spans="1:10" ht="15.6" customHeight="1" x14ac:dyDescent="0.3">
      <c r="A62" s="1" t="s">
        <v>28</v>
      </c>
      <c r="B62" s="1" t="s">
        <v>117</v>
      </c>
      <c r="C62" s="1"/>
      <c r="D62" s="14">
        <f>J62/12</f>
        <v>112.5</v>
      </c>
      <c r="E62" s="14">
        <v>300.5</v>
      </c>
      <c r="F62" s="14"/>
      <c r="G62" s="14">
        <f>'Jan 2021'!D62+'Feb 2021'!D62</f>
        <v>225</v>
      </c>
      <c r="H62" s="14">
        <f>'Jan 2021'!E62+'Feb 2021'!E62</f>
        <v>390.53</v>
      </c>
      <c r="J62" s="14">
        <v>1350</v>
      </c>
    </row>
    <row r="63" spans="1:10" ht="16.2" customHeight="1" x14ac:dyDescent="0.3">
      <c r="A63" s="1" t="s">
        <v>29</v>
      </c>
      <c r="B63" s="1" t="s">
        <v>118</v>
      </c>
      <c r="C63" s="1"/>
      <c r="D63" s="14">
        <f>J63/12</f>
        <v>0</v>
      </c>
      <c r="E63" s="14">
        <v>0</v>
      </c>
      <c r="F63" s="14"/>
      <c r="G63" s="14">
        <f>'Jan 2021'!D63+'Feb 2021'!D63</f>
        <v>0</v>
      </c>
      <c r="H63" s="14">
        <f>'Jan 2021'!E63+'Feb 2021'!E63</f>
        <v>0</v>
      </c>
      <c r="J63" s="14">
        <v>0</v>
      </c>
    </row>
    <row r="64" spans="1:10" ht="16.2" customHeight="1" x14ac:dyDescent="0.3">
      <c r="A64" s="1" t="s">
        <v>30</v>
      </c>
      <c r="B64" s="1" t="s">
        <v>119</v>
      </c>
      <c r="C64" s="1"/>
      <c r="D64" s="14">
        <f>J64/12</f>
        <v>450</v>
      </c>
      <c r="E64" s="14">
        <v>0</v>
      </c>
      <c r="F64" s="14"/>
      <c r="G64" s="14">
        <f>'Jan 2021'!D64+'Feb 2021'!D64</f>
        <v>900</v>
      </c>
      <c r="H64" s="14">
        <f>'Jan 2021'!E64+'Feb 2021'!E64</f>
        <v>483</v>
      </c>
      <c r="J64" s="14">
        <v>5400</v>
      </c>
    </row>
    <row r="65" spans="1:10" ht="15.6" customHeight="1" x14ac:dyDescent="0.3">
      <c r="A65" s="1" t="s">
        <v>31</v>
      </c>
      <c r="B65" s="1" t="s">
        <v>120</v>
      </c>
      <c r="C65" s="1"/>
      <c r="D65" s="16">
        <f>J65/12</f>
        <v>37.5</v>
      </c>
      <c r="E65" s="16">
        <v>175</v>
      </c>
      <c r="F65" s="14"/>
      <c r="G65" s="16">
        <f>'Jan 2021'!D65+'Feb 2021'!D65</f>
        <v>75</v>
      </c>
      <c r="H65" s="16">
        <f>'Jan 2021'!E65+'Feb 2021'!E65</f>
        <v>350</v>
      </c>
      <c r="J65" s="16">
        <v>450</v>
      </c>
    </row>
    <row r="66" spans="1:10" ht="15.6" customHeight="1" x14ac:dyDescent="0.3">
      <c r="A66" s="4"/>
      <c r="B66" s="3" t="s">
        <v>231</v>
      </c>
      <c r="C66" s="3"/>
      <c r="D66" s="15">
        <f>SUM(D61:D65)</f>
        <v>900</v>
      </c>
      <c r="E66" s="15">
        <f>SUM(E61:E65)</f>
        <v>710.81</v>
      </c>
      <c r="F66" s="15"/>
      <c r="G66" s="15">
        <f>'Jan 2021'!D66+'Feb 2021'!D66</f>
        <v>1800</v>
      </c>
      <c r="H66" s="15">
        <f>'Jan 2021'!E66+'Feb 2021'!E66</f>
        <v>1731.65</v>
      </c>
      <c r="J66" s="15">
        <f>SUM(J61:J65)</f>
        <v>10800</v>
      </c>
    </row>
    <row r="67" spans="1:10" x14ac:dyDescent="0.3">
      <c r="A67" s="4"/>
      <c r="B67" s="4"/>
      <c r="C67" s="4"/>
      <c r="D67" s="14"/>
      <c r="E67" s="14"/>
      <c r="F67" s="14"/>
      <c r="G67" s="14"/>
      <c r="H67" s="14"/>
      <c r="J67" s="14"/>
    </row>
    <row r="68" spans="1:10" ht="15.6" customHeight="1" x14ac:dyDescent="0.3">
      <c r="A68" s="1" t="s">
        <v>32</v>
      </c>
      <c r="B68" s="1" t="s">
        <v>121</v>
      </c>
      <c r="C68" s="1"/>
      <c r="D68" s="14">
        <f>J68/12</f>
        <v>7.5</v>
      </c>
      <c r="E68" s="14">
        <v>0</v>
      </c>
      <c r="F68" s="14"/>
      <c r="G68" s="14">
        <f>'Jan 2021'!D68+'Feb 2021'!D68</f>
        <v>15</v>
      </c>
      <c r="H68" s="14">
        <f>'Jan 2021'!E68+'Feb 2021'!E68</f>
        <v>0</v>
      </c>
      <c r="J68" s="14">
        <v>90</v>
      </c>
    </row>
    <row r="69" spans="1:10" ht="15.6" customHeight="1" x14ac:dyDescent="0.3">
      <c r="A69" s="1" t="s">
        <v>33</v>
      </c>
      <c r="B69" s="1" t="s">
        <v>178</v>
      </c>
      <c r="C69" s="1"/>
      <c r="D69" s="14">
        <f>J69/12</f>
        <v>7.5</v>
      </c>
      <c r="E69" s="14">
        <v>0</v>
      </c>
      <c r="F69" s="14"/>
      <c r="G69" s="14">
        <f>'Jan 2021'!D69+'Feb 2021'!D69</f>
        <v>15</v>
      </c>
      <c r="H69" s="14">
        <f>'Jan 2021'!E69+'Feb 2021'!E69</f>
        <v>0</v>
      </c>
      <c r="J69" s="14">
        <v>90</v>
      </c>
    </row>
    <row r="70" spans="1:10" ht="15.6" customHeight="1" x14ac:dyDescent="0.3">
      <c r="A70" s="1" t="s">
        <v>34</v>
      </c>
      <c r="B70" s="1" t="s">
        <v>122</v>
      </c>
      <c r="C70" s="1"/>
      <c r="D70" s="16">
        <f>J70/12</f>
        <v>37.5</v>
      </c>
      <c r="E70" s="16">
        <v>0</v>
      </c>
      <c r="F70" s="14"/>
      <c r="G70" s="16">
        <f>'Jan 2021'!D70+'Feb 2021'!D70</f>
        <v>75</v>
      </c>
      <c r="H70" s="16">
        <f>'Jan 2021'!E70+'Feb 2021'!E70</f>
        <v>0</v>
      </c>
      <c r="J70" s="16">
        <v>450</v>
      </c>
    </row>
    <row r="71" spans="1:10" ht="15.6" customHeight="1" x14ac:dyDescent="0.3">
      <c r="A71" s="4"/>
      <c r="B71" s="3" t="s">
        <v>257</v>
      </c>
      <c r="C71" s="3"/>
      <c r="D71" s="15">
        <f>SUM(D68:D70)</f>
        <v>52.5</v>
      </c>
      <c r="E71" s="15">
        <f>SUM(E68:E70)</f>
        <v>0</v>
      </c>
      <c r="F71" s="15"/>
      <c r="G71" s="15">
        <f>'Jan 2021'!D71+'Feb 2021'!D71</f>
        <v>105</v>
      </c>
      <c r="H71" s="15">
        <f>'Jan 2021'!E71+'Feb 2021'!E71</f>
        <v>0</v>
      </c>
      <c r="J71" s="15">
        <f>SUM(J68:J70)</f>
        <v>630</v>
      </c>
    </row>
    <row r="72" spans="1:10" x14ac:dyDescent="0.3">
      <c r="A72" s="4"/>
      <c r="B72" s="4"/>
      <c r="C72" s="4"/>
      <c r="D72" s="14"/>
      <c r="E72" s="14"/>
      <c r="F72" s="14"/>
      <c r="G72" s="14"/>
      <c r="H72" s="14"/>
      <c r="J72" s="14"/>
    </row>
    <row r="73" spans="1:10" ht="15.6" customHeight="1" thickBot="1" x14ac:dyDescent="0.35">
      <c r="A73" s="4"/>
      <c r="B73" s="3" t="s">
        <v>258</v>
      </c>
      <c r="C73" s="3"/>
      <c r="D73" s="25">
        <f>D59+D66+D71</f>
        <v>6094.5</v>
      </c>
      <c r="E73" s="25">
        <f>E59+E66+E71</f>
        <v>5465.67</v>
      </c>
      <c r="F73" s="11"/>
      <c r="G73" s="31">
        <f>'Jan 2021'!D73+'Feb 2021'!D73</f>
        <v>12189</v>
      </c>
      <c r="H73" s="31">
        <f>'Jan 2021'!E73+'Feb 2021'!E73</f>
        <v>12225.89</v>
      </c>
      <c r="J73" s="25">
        <f>J59+J66+J71</f>
        <v>73134</v>
      </c>
    </row>
    <row r="74" spans="1:10" ht="16.2" thickTop="1" x14ac:dyDescent="0.3">
      <c r="A74" s="4"/>
      <c r="B74" s="4"/>
      <c r="C74" s="4"/>
      <c r="D74" s="14"/>
      <c r="E74" s="14"/>
      <c r="F74" s="14"/>
      <c r="G74" s="14"/>
      <c r="H74" s="14"/>
      <c r="J74" s="14"/>
    </row>
    <row r="75" spans="1:10" ht="15.6" customHeight="1" x14ac:dyDescent="0.3">
      <c r="A75" s="1" t="s">
        <v>35</v>
      </c>
      <c r="B75" s="1" t="s">
        <v>259</v>
      </c>
      <c r="C75" s="1"/>
      <c r="D75" s="14">
        <f>J75/12</f>
        <v>2143.25</v>
      </c>
      <c r="E75" s="14">
        <f>1071.63+1071.63</f>
        <v>2143.2600000000002</v>
      </c>
      <c r="F75" s="14"/>
      <c r="G75" s="14">
        <f>'Jan 2021'!D75+'Feb 2021'!D75</f>
        <v>4286.5</v>
      </c>
      <c r="H75" s="14">
        <f>'Jan 2021'!E75+'Feb 2021'!E75</f>
        <v>4286.5200000000004</v>
      </c>
      <c r="J75" s="14">
        <v>25719</v>
      </c>
    </row>
    <row r="76" spans="1:10" ht="15.6" customHeight="1" x14ac:dyDescent="0.3">
      <c r="A76" s="1" t="s">
        <v>36</v>
      </c>
      <c r="B76" s="1" t="s">
        <v>123</v>
      </c>
      <c r="C76" s="1"/>
      <c r="D76" s="14">
        <f>J76/12</f>
        <v>16.666666666666668</v>
      </c>
      <c r="E76" s="14">
        <v>0</v>
      </c>
      <c r="F76" s="14"/>
      <c r="G76" s="14">
        <f>'Jan 2021'!D76+'Feb 2021'!D76</f>
        <v>33.333333333333336</v>
      </c>
      <c r="H76" s="14">
        <f>'Jan 2021'!E76+'Feb 2021'!E76</f>
        <v>0</v>
      </c>
      <c r="J76" s="14">
        <v>200</v>
      </c>
    </row>
    <row r="77" spans="1:10" ht="15.6" customHeight="1" x14ac:dyDescent="0.3">
      <c r="A77" s="1" t="s">
        <v>37</v>
      </c>
      <c r="B77" s="1" t="s">
        <v>124</v>
      </c>
      <c r="C77" s="1"/>
      <c r="D77" s="14">
        <f>J77/12</f>
        <v>115.33333333333333</v>
      </c>
      <c r="E77" s="14">
        <v>153.78</v>
      </c>
      <c r="F77" s="14"/>
      <c r="G77" s="14">
        <f>'Jan 2021'!D77+'Feb 2021'!D77</f>
        <v>230.66666666666666</v>
      </c>
      <c r="H77" s="14">
        <f>'Jan 2021'!E77+'Feb 2021'!E77</f>
        <v>307.56</v>
      </c>
      <c r="J77" s="14">
        <v>1384</v>
      </c>
    </row>
    <row r="78" spans="1:10" ht="15.6" customHeight="1" x14ac:dyDescent="0.3">
      <c r="A78" s="1" t="s">
        <v>38</v>
      </c>
      <c r="B78" s="1" t="s">
        <v>125</v>
      </c>
      <c r="C78" s="1"/>
      <c r="D78" s="14">
        <f>J78/12</f>
        <v>41.666666666666664</v>
      </c>
      <c r="E78" s="14">
        <v>111.11</v>
      </c>
      <c r="F78" s="14"/>
      <c r="G78" s="14">
        <f>'Jan 2021'!D78+'Feb 2021'!D78</f>
        <v>83.333333333333329</v>
      </c>
      <c r="H78" s="14">
        <f>'Jan 2021'!E78+'Feb 2021'!E78</f>
        <v>222.22</v>
      </c>
      <c r="J78" s="14">
        <v>500</v>
      </c>
    </row>
    <row r="79" spans="1:10" ht="15.6" customHeight="1" x14ac:dyDescent="0.3">
      <c r="A79" s="1" t="s">
        <v>39</v>
      </c>
      <c r="B79" s="1" t="s">
        <v>126</v>
      </c>
      <c r="C79" s="1"/>
      <c r="D79" s="16">
        <f>J79/12</f>
        <v>0</v>
      </c>
      <c r="E79" s="16">
        <v>0</v>
      </c>
      <c r="F79" s="14"/>
      <c r="G79" s="16">
        <f>'Jan 2021'!D79+'Feb 2021'!D79</f>
        <v>0</v>
      </c>
      <c r="H79" s="16">
        <f>'Jan 2021'!E79+'Feb 2021'!E79</f>
        <v>0</v>
      </c>
      <c r="J79" s="16">
        <v>0</v>
      </c>
    </row>
    <row r="80" spans="1:10" ht="15.6" customHeight="1" x14ac:dyDescent="0.3">
      <c r="A80" s="4"/>
      <c r="B80" s="3" t="s">
        <v>232</v>
      </c>
      <c r="C80" s="3"/>
      <c r="D80" s="15">
        <f>SUM(D75:D79)</f>
        <v>2316.9166666666665</v>
      </c>
      <c r="E80" s="15">
        <f>SUM(E75:E79)</f>
        <v>2408.1500000000005</v>
      </c>
      <c r="F80" s="15"/>
      <c r="G80" s="15">
        <f>'Jan 2021'!D80+'Feb 2021'!D80</f>
        <v>4633.833333333333</v>
      </c>
      <c r="H80" s="15">
        <f>'Jan 2021'!E80+'Feb 2021'!E80</f>
        <v>4816.3000000000011</v>
      </c>
      <c r="J80" s="15">
        <f>SUM(J75:J79)</f>
        <v>27803</v>
      </c>
    </row>
    <row r="81" spans="1:10" x14ac:dyDescent="0.3">
      <c r="A81" s="4"/>
      <c r="B81" s="4"/>
      <c r="C81" s="4"/>
      <c r="D81" s="14"/>
      <c r="E81" s="14"/>
      <c r="F81" s="14"/>
      <c r="G81" s="14"/>
      <c r="H81" s="14"/>
      <c r="J81" s="14"/>
    </row>
    <row r="82" spans="1:10" ht="16.2" customHeight="1" x14ac:dyDescent="0.3">
      <c r="A82" s="1" t="s">
        <v>40</v>
      </c>
      <c r="B82" s="1" t="s">
        <v>127</v>
      </c>
      <c r="C82" s="1"/>
      <c r="D82" s="14">
        <f t="shared" ref="D82:D88" si="4">J82/12</f>
        <v>525</v>
      </c>
      <c r="E82" s="14">
        <v>640</v>
      </c>
      <c r="F82" s="14"/>
      <c r="G82" s="14">
        <f>'Jan 2021'!D82+'Feb 2021'!D82</f>
        <v>1050</v>
      </c>
      <c r="H82" s="14">
        <f>'Jan 2021'!E82+'Feb 2021'!E82</f>
        <v>960</v>
      </c>
      <c r="J82" s="14">
        <v>6300</v>
      </c>
    </row>
    <row r="83" spans="1:10" ht="15.6" customHeight="1" x14ac:dyDescent="0.3">
      <c r="A83" s="1" t="s">
        <v>41</v>
      </c>
      <c r="B83" s="1" t="s">
        <v>179</v>
      </c>
      <c r="C83" s="1"/>
      <c r="D83" s="14">
        <f t="shared" si="4"/>
        <v>33.333333333333336</v>
      </c>
      <c r="E83" s="14">
        <v>0</v>
      </c>
      <c r="F83" s="14"/>
      <c r="G83" s="14">
        <f>'Jan 2021'!D83+'Feb 2021'!D83</f>
        <v>66.666666666666671</v>
      </c>
      <c r="H83" s="14">
        <f>'Jan 2021'!E83+'Feb 2021'!E83</f>
        <v>0</v>
      </c>
      <c r="J83" s="14">
        <v>400</v>
      </c>
    </row>
    <row r="84" spans="1:10" ht="15.6" customHeight="1" x14ac:dyDescent="0.3">
      <c r="A84" s="1" t="s">
        <v>42</v>
      </c>
      <c r="B84" s="1" t="s">
        <v>128</v>
      </c>
      <c r="C84" s="1"/>
      <c r="D84" s="14">
        <f t="shared" si="4"/>
        <v>100</v>
      </c>
      <c r="E84" s="14">
        <v>0</v>
      </c>
      <c r="F84" s="14"/>
      <c r="G84" s="14">
        <f>'Jan 2021'!D84+'Feb 2021'!D84</f>
        <v>200</v>
      </c>
      <c r="H84" s="14">
        <f>'Jan 2021'!E84+'Feb 2021'!E84</f>
        <v>0</v>
      </c>
      <c r="J84" s="14">
        <v>1200</v>
      </c>
    </row>
    <row r="85" spans="1:10" ht="15.6" customHeight="1" x14ac:dyDescent="0.3">
      <c r="A85" s="1" t="s">
        <v>43</v>
      </c>
      <c r="B85" s="1" t="s">
        <v>129</v>
      </c>
      <c r="C85" s="1"/>
      <c r="D85" s="14">
        <f t="shared" si="4"/>
        <v>41.666666666666664</v>
      </c>
      <c r="E85" s="14">
        <v>0</v>
      </c>
      <c r="F85" s="14"/>
      <c r="G85" s="14">
        <f>'Jan 2021'!D85+'Feb 2021'!D85</f>
        <v>83.333333333333329</v>
      </c>
      <c r="H85" s="14">
        <f>'Jan 2021'!E85+'Feb 2021'!E85</f>
        <v>0</v>
      </c>
      <c r="J85" s="14">
        <v>500</v>
      </c>
    </row>
    <row r="86" spans="1:10" ht="15.6" customHeight="1" x14ac:dyDescent="0.3">
      <c r="A86" s="1" t="s">
        <v>44</v>
      </c>
      <c r="B86" s="1" t="s">
        <v>130</v>
      </c>
      <c r="C86" s="1"/>
      <c r="D86" s="14">
        <f t="shared" si="4"/>
        <v>8.3333333333333339</v>
      </c>
      <c r="E86" s="14">
        <v>0</v>
      </c>
      <c r="F86" s="14"/>
      <c r="G86" s="14">
        <f>'Jan 2021'!D86+'Feb 2021'!D86</f>
        <v>16.666666666666668</v>
      </c>
      <c r="H86" s="14">
        <f>'Jan 2021'!E86+'Feb 2021'!E86</f>
        <v>0</v>
      </c>
      <c r="J86" s="14">
        <v>100</v>
      </c>
    </row>
    <row r="87" spans="1:10" ht="15.6" customHeight="1" x14ac:dyDescent="0.3">
      <c r="A87" s="1" t="s">
        <v>45</v>
      </c>
      <c r="B87" s="1" t="s">
        <v>131</v>
      </c>
      <c r="C87" s="1"/>
      <c r="D87" s="14">
        <f t="shared" si="4"/>
        <v>4.166666666666667</v>
      </c>
      <c r="E87" s="14">
        <v>0</v>
      </c>
      <c r="F87" s="14"/>
      <c r="G87" s="14">
        <f>'Jan 2021'!D87+'Feb 2021'!D87</f>
        <v>8.3333333333333339</v>
      </c>
      <c r="H87" s="14">
        <f>'Jan 2021'!E87+'Feb 2021'!E87</f>
        <v>0</v>
      </c>
      <c r="J87" s="14">
        <v>50</v>
      </c>
    </row>
    <row r="88" spans="1:10" ht="15.6" customHeight="1" x14ac:dyDescent="0.3">
      <c r="A88" s="1" t="s">
        <v>46</v>
      </c>
      <c r="B88" s="1" t="s">
        <v>132</v>
      </c>
      <c r="C88" s="1"/>
      <c r="D88" s="16">
        <f t="shared" si="4"/>
        <v>0</v>
      </c>
      <c r="E88" s="16">
        <v>0</v>
      </c>
      <c r="F88" s="14"/>
      <c r="G88" s="16">
        <f>'Jan 2021'!D88+'Feb 2021'!D88</f>
        <v>0</v>
      </c>
      <c r="H88" s="16">
        <f>'Jan 2021'!E88+'Feb 2021'!E88</f>
        <v>0</v>
      </c>
      <c r="J88" s="16">
        <v>0</v>
      </c>
    </row>
    <row r="89" spans="1:10" ht="15.6" customHeight="1" x14ac:dyDescent="0.3">
      <c r="A89" s="4"/>
      <c r="B89" s="3" t="s">
        <v>233</v>
      </c>
      <c r="C89" s="3"/>
      <c r="D89" s="15">
        <f>SUM(D82:D88)</f>
        <v>712.5</v>
      </c>
      <c r="E89" s="15">
        <f>SUM(E82:E88)</f>
        <v>640</v>
      </c>
      <c r="F89" s="15"/>
      <c r="G89" s="15">
        <f>'Jan 2021'!D89+'Feb 2021'!D89</f>
        <v>1425</v>
      </c>
      <c r="H89" s="15">
        <f>'Jan 2021'!E89+'Feb 2021'!E89</f>
        <v>960</v>
      </c>
      <c r="J89" s="15">
        <f>SUM(J82:J88)</f>
        <v>8550</v>
      </c>
    </row>
    <row r="90" spans="1:10" x14ac:dyDescent="0.3">
      <c r="A90" s="4"/>
      <c r="B90" s="4"/>
      <c r="C90" s="4"/>
      <c r="D90" s="14"/>
      <c r="E90" s="14"/>
      <c r="F90" s="14"/>
      <c r="G90" s="14"/>
      <c r="H90" s="14"/>
      <c r="J90" s="14"/>
    </row>
    <row r="91" spans="1:10" ht="15.6" customHeight="1" thickBot="1" x14ac:dyDescent="0.35">
      <c r="A91" s="4"/>
      <c r="B91" s="3" t="s">
        <v>133</v>
      </c>
      <c r="C91" s="3"/>
      <c r="D91" s="17">
        <f>+D80+D89</f>
        <v>3029.4166666666665</v>
      </c>
      <c r="E91" s="17">
        <f>+E80+E89</f>
        <v>3048.1500000000005</v>
      </c>
      <c r="F91" s="15"/>
      <c r="G91" s="17">
        <f>'Jan 2021'!D91+'Feb 2021'!D91</f>
        <v>6058.833333333333</v>
      </c>
      <c r="H91" s="17">
        <f>'Jan 2021'!E91+'Feb 2021'!E91</f>
        <v>5776.3000000000011</v>
      </c>
      <c r="J91" s="17">
        <f>+J80+J89</f>
        <v>36353</v>
      </c>
    </row>
    <row r="92" spans="1:10" ht="16.2" thickTop="1" x14ac:dyDescent="0.3">
      <c r="A92" s="4"/>
      <c r="B92" s="4"/>
      <c r="C92" s="4"/>
      <c r="D92" s="14"/>
      <c r="E92" s="14"/>
      <c r="F92" s="14"/>
      <c r="G92" s="14"/>
      <c r="H92" s="14"/>
      <c r="J92" s="14"/>
    </row>
    <row r="93" spans="1:10" ht="15.6" customHeight="1" x14ac:dyDescent="0.3">
      <c r="A93" s="1" t="s">
        <v>47</v>
      </c>
      <c r="B93" s="1" t="s">
        <v>180</v>
      </c>
      <c r="C93" s="1"/>
      <c r="D93" s="14">
        <f>J93/12</f>
        <v>54.166666666666664</v>
      </c>
      <c r="E93" s="14">
        <v>253.42</v>
      </c>
      <c r="F93" s="14"/>
      <c r="G93" s="14">
        <f>'Jan 2021'!D93+'Feb 2021'!D93</f>
        <v>108.33333333333333</v>
      </c>
      <c r="H93" s="14">
        <f>'Jan 2021'!E93+'Feb 2021'!E93</f>
        <v>253.42</v>
      </c>
      <c r="J93" s="14">
        <v>650</v>
      </c>
    </row>
    <row r="94" spans="1:10" ht="15.6" customHeight="1" x14ac:dyDescent="0.3">
      <c r="A94" s="1" t="s">
        <v>221</v>
      </c>
      <c r="B94" s="1" t="s">
        <v>194</v>
      </c>
      <c r="C94" s="1"/>
      <c r="D94" s="14">
        <f>J94/12</f>
        <v>416.66666666666669</v>
      </c>
      <c r="E94" s="14">
        <v>400</v>
      </c>
      <c r="F94" s="14"/>
      <c r="G94" s="14">
        <f>'Jan 2021'!D94+'Feb 2021'!D94</f>
        <v>833.33333333333337</v>
      </c>
      <c r="H94" s="14">
        <f>'Jan 2021'!E94+'Feb 2021'!E94</f>
        <v>900</v>
      </c>
      <c r="J94" s="14">
        <v>5000</v>
      </c>
    </row>
    <row r="95" spans="1:10" ht="15.6" customHeight="1" x14ac:dyDescent="0.3">
      <c r="A95" s="1" t="s">
        <v>48</v>
      </c>
      <c r="B95" s="1" t="s">
        <v>134</v>
      </c>
      <c r="C95" s="1"/>
      <c r="D95" s="16">
        <f>J95/12</f>
        <v>16.666666666666668</v>
      </c>
      <c r="E95" s="16">
        <v>0</v>
      </c>
      <c r="F95" s="14"/>
      <c r="G95" s="16">
        <f>'Jan 2021'!D95+'Feb 2021'!D95</f>
        <v>33.333333333333336</v>
      </c>
      <c r="H95" s="16">
        <f>'Jan 2021'!E95+'Feb 2021'!E95</f>
        <v>0</v>
      </c>
      <c r="J95" s="16">
        <v>200</v>
      </c>
    </row>
    <row r="96" spans="1:10" ht="15.6" customHeight="1" x14ac:dyDescent="0.3">
      <c r="A96" s="4"/>
      <c r="B96" s="3" t="s">
        <v>235</v>
      </c>
      <c r="C96" s="3"/>
      <c r="D96" s="15">
        <f>SUM(D93:D95)</f>
        <v>487.50000000000006</v>
      </c>
      <c r="E96" s="15">
        <f>SUM(E93:E95)</f>
        <v>653.41999999999996</v>
      </c>
      <c r="F96" s="15"/>
      <c r="G96" s="15">
        <f>'Jan 2021'!D96+'Feb 2021'!D96</f>
        <v>975.00000000000011</v>
      </c>
      <c r="H96" s="15">
        <f>'Jan 2021'!E96+'Feb 2021'!E96</f>
        <v>1153.42</v>
      </c>
      <c r="J96" s="15">
        <f>SUM(J93:J95)</f>
        <v>5850</v>
      </c>
    </row>
    <row r="97" spans="1:10" x14ac:dyDescent="0.3">
      <c r="A97" s="4"/>
      <c r="B97" s="4"/>
      <c r="C97" s="4"/>
      <c r="D97" s="14"/>
      <c r="E97" s="14"/>
      <c r="F97" s="14"/>
      <c r="G97" s="14"/>
      <c r="H97" s="14"/>
      <c r="J97" s="14"/>
    </row>
    <row r="98" spans="1:10" ht="15.6" customHeight="1" x14ac:dyDescent="0.3">
      <c r="A98" s="1" t="s">
        <v>49</v>
      </c>
      <c r="B98" s="1" t="s">
        <v>135</v>
      </c>
      <c r="C98" s="1"/>
      <c r="D98" s="14">
        <f t="shared" ref="D98:D111" si="5">J98/12</f>
        <v>16.666666666666668</v>
      </c>
      <c r="E98" s="14">
        <v>0</v>
      </c>
      <c r="F98" s="14"/>
      <c r="G98" s="14">
        <f>'Jan 2021'!D98+'Feb 2021'!D98</f>
        <v>33.333333333333336</v>
      </c>
      <c r="H98" s="14">
        <f>'Jan 2021'!E98+'Feb 2021'!E98</f>
        <v>0</v>
      </c>
      <c r="J98" s="14">
        <v>200</v>
      </c>
    </row>
    <row r="99" spans="1:10" ht="15.6" customHeight="1" x14ac:dyDescent="0.3">
      <c r="A99" s="1" t="s">
        <v>50</v>
      </c>
      <c r="B99" s="1" t="s">
        <v>136</v>
      </c>
      <c r="C99" s="1"/>
      <c r="D99" s="14">
        <f t="shared" si="5"/>
        <v>0</v>
      </c>
      <c r="E99" s="14">
        <v>88</v>
      </c>
      <c r="F99" s="14"/>
      <c r="G99" s="14">
        <f>'Jan 2021'!D99+'Feb 2021'!D99</f>
        <v>0</v>
      </c>
      <c r="H99" s="14">
        <f>'Jan 2021'!E99+'Feb 2021'!E99</f>
        <v>176</v>
      </c>
      <c r="J99" s="14">
        <v>0</v>
      </c>
    </row>
    <row r="100" spans="1:10" ht="15.6" customHeight="1" x14ac:dyDescent="0.3">
      <c r="A100" s="1" t="s">
        <v>51</v>
      </c>
      <c r="B100" s="1" t="s">
        <v>137</v>
      </c>
      <c r="C100" s="1"/>
      <c r="D100" s="14">
        <f t="shared" si="5"/>
        <v>50</v>
      </c>
      <c r="E100" s="14">
        <v>0</v>
      </c>
      <c r="F100" s="14"/>
      <c r="G100" s="14">
        <f>'Jan 2021'!D100+'Feb 2021'!D100</f>
        <v>100</v>
      </c>
      <c r="H100" s="14">
        <f>'Jan 2021'!E100+'Feb 2021'!E100</f>
        <v>0</v>
      </c>
      <c r="J100" s="14">
        <v>600</v>
      </c>
    </row>
    <row r="101" spans="1:10" ht="15.6" customHeight="1" x14ac:dyDescent="0.3">
      <c r="A101" s="1" t="s">
        <v>52</v>
      </c>
      <c r="B101" s="1" t="s">
        <v>138</v>
      </c>
      <c r="C101" s="1"/>
      <c r="D101" s="14">
        <f t="shared" si="5"/>
        <v>33.333333333333336</v>
      </c>
      <c r="E101" s="14">
        <v>0</v>
      </c>
      <c r="F101" s="14"/>
      <c r="G101" s="14">
        <f>'Jan 2021'!D101+'Feb 2021'!D101</f>
        <v>66.666666666666671</v>
      </c>
      <c r="H101" s="14">
        <f>'Jan 2021'!E101+'Feb 2021'!E101</f>
        <v>0</v>
      </c>
      <c r="J101" s="14">
        <v>400</v>
      </c>
    </row>
    <row r="102" spans="1:10" ht="15.6" customHeight="1" x14ac:dyDescent="0.3">
      <c r="A102" s="1" t="s">
        <v>53</v>
      </c>
      <c r="B102" s="1" t="s">
        <v>139</v>
      </c>
      <c r="C102" s="1"/>
      <c r="D102" s="14">
        <f t="shared" si="5"/>
        <v>41.666666666666664</v>
      </c>
      <c r="E102" s="14">
        <v>0</v>
      </c>
      <c r="F102" s="14"/>
      <c r="G102" s="14">
        <f>'Jan 2021'!D102+'Feb 2021'!D102</f>
        <v>83.333333333333329</v>
      </c>
      <c r="H102" s="14">
        <f>'Jan 2021'!E102+'Feb 2021'!E102</f>
        <v>0</v>
      </c>
      <c r="J102" s="14">
        <v>500</v>
      </c>
    </row>
    <row r="103" spans="1:10" ht="15.6" customHeight="1" x14ac:dyDescent="0.3">
      <c r="A103" s="1" t="s">
        <v>54</v>
      </c>
      <c r="B103" s="1" t="s">
        <v>140</v>
      </c>
      <c r="C103" s="1"/>
      <c r="D103" s="14">
        <f t="shared" si="5"/>
        <v>0</v>
      </c>
      <c r="E103" s="14">
        <v>0</v>
      </c>
      <c r="F103" s="14"/>
      <c r="G103" s="14">
        <f>'Jan 2021'!D103+'Feb 2021'!D103</f>
        <v>0</v>
      </c>
      <c r="H103" s="14">
        <f>'Jan 2021'!E103+'Feb 2021'!E103</f>
        <v>0</v>
      </c>
      <c r="J103" s="14">
        <v>0</v>
      </c>
    </row>
    <row r="104" spans="1:10" x14ac:dyDescent="0.3">
      <c r="A104" s="1" t="s">
        <v>55</v>
      </c>
      <c r="B104" s="1" t="s">
        <v>141</v>
      </c>
      <c r="C104" s="1"/>
      <c r="D104" s="14">
        <f t="shared" si="5"/>
        <v>83.333333333333329</v>
      </c>
      <c r="E104" s="14">
        <v>250</v>
      </c>
      <c r="F104" s="14"/>
      <c r="G104" s="14">
        <f>'Jan 2021'!D104+'Feb 2021'!D104</f>
        <v>166.66666666666666</v>
      </c>
      <c r="H104" s="14">
        <f>'Jan 2021'!E104+'Feb 2021'!E104</f>
        <v>250</v>
      </c>
      <c r="J104" s="14">
        <v>1000</v>
      </c>
    </row>
    <row r="105" spans="1:10" ht="15.6" customHeight="1" x14ac:dyDescent="0.3">
      <c r="A105" s="1" t="s">
        <v>56</v>
      </c>
      <c r="B105" s="1" t="s">
        <v>260</v>
      </c>
      <c r="C105" s="1"/>
      <c r="D105" s="14">
        <f t="shared" si="5"/>
        <v>20.833333333333332</v>
      </c>
      <c r="E105" s="14">
        <v>0</v>
      </c>
      <c r="F105" s="14"/>
      <c r="G105" s="14">
        <f>'Jan 2021'!D105+'Feb 2021'!D105</f>
        <v>41.666666666666664</v>
      </c>
      <c r="H105" s="14">
        <f>'Jan 2021'!E105+'Feb 2021'!E105</f>
        <v>0</v>
      </c>
      <c r="J105" s="14">
        <v>250</v>
      </c>
    </row>
    <row r="106" spans="1:10" ht="15.6" customHeight="1" x14ac:dyDescent="0.3">
      <c r="A106" s="1" t="s">
        <v>57</v>
      </c>
      <c r="B106" s="1" t="s">
        <v>142</v>
      </c>
      <c r="C106" s="1"/>
      <c r="D106" s="14">
        <f t="shared" si="5"/>
        <v>0</v>
      </c>
      <c r="E106" s="14">
        <v>0</v>
      </c>
      <c r="F106" s="14"/>
      <c r="G106" s="14">
        <f>'Jan 2021'!D106+'Feb 2021'!D106</f>
        <v>0</v>
      </c>
      <c r="H106" s="14">
        <f>'Jan 2021'!E106+'Feb 2021'!E106</f>
        <v>0</v>
      </c>
      <c r="J106" s="14">
        <v>0</v>
      </c>
    </row>
    <row r="107" spans="1:10" ht="15.6" customHeight="1" x14ac:dyDescent="0.3">
      <c r="A107" s="1" t="s">
        <v>58</v>
      </c>
      <c r="B107" s="1" t="s">
        <v>143</v>
      </c>
      <c r="C107" s="1"/>
      <c r="D107" s="14">
        <f t="shared" si="5"/>
        <v>20.833333333333332</v>
      </c>
      <c r="E107" s="14">
        <v>0</v>
      </c>
      <c r="F107" s="14"/>
      <c r="G107" s="14">
        <f>'Jan 2021'!D107+'Feb 2021'!D107</f>
        <v>41.666666666666664</v>
      </c>
      <c r="H107" s="14">
        <f>'Jan 2021'!E107+'Feb 2021'!E107</f>
        <v>0</v>
      </c>
      <c r="J107" s="14">
        <v>250</v>
      </c>
    </row>
    <row r="108" spans="1:10" ht="15.6" customHeight="1" x14ac:dyDescent="0.3">
      <c r="A108" s="1" t="s">
        <v>59</v>
      </c>
      <c r="B108" s="1" t="s">
        <v>144</v>
      </c>
      <c r="C108" s="1"/>
      <c r="D108" s="14">
        <f t="shared" si="5"/>
        <v>4.166666666666667</v>
      </c>
      <c r="E108" s="14">
        <v>0</v>
      </c>
      <c r="F108" s="14"/>
      <c r="G108" s="14">
        <f>'Jan 2021'!D108+'Feb 2021'!D108</f>
        <v>8.3333333333333339</v>
      </c>
      <c r="H108" s="14">
        <f>'Jan 2021'!E108+'Feb 2021'!E108</f>
        <v>0</v>
      </c>
      <c r="J108" s="14">
        <v>50</v>
      </c>
    </row>
    <row r="109" spans="1:10" ht="15.6" customHeight="1" x14ac:dyDescent="0.3">
      <c r="A109" s="1" t="s">
        <v>60</v>
      </c>
      <c r="B109" s="1" t="s">
        <v>145</v>
      </c>
      <c r="C109" s="1"/>
      <c r="D109" s="14">
        <f t="shared" si="5"/>
        <v>41.666666666666664</v>
      </c>
      <c r="E109" s="14">
        <v>0</v>
      </c>
      <c r="F109" s="14"/>
      <c r="G109" s="14">
        <f>'Jan 2021'!D109+'Feb 2021'!D109</f>
        <v>83.333333333333329</v>
      </c>
      <c r="H109" s="14">
        <f>'Jan 2021'!E109+'Feb 2021'!E109</f>
        <v>0</v>
      </c>
      <c r="J109" s="14">
        <v>500</v>
      </c>
    </row>
    <row r="110" spans="1:10" ht="15.6" customHeight="1" x14ac:dyDescent="0.3">
      <c r="A110" s="1" t="s">
        <v>61</v>
      </c>
      <c r="B110" s="1" t="s">
        <v>184</v>
      </c>
      <c r="C110" s="1"/>
      <c r="D110" s="14">
        <f t="shared" si="5"/>
        <v>16.666666666666668</v>
      </c>
      <c r="E110" s="14">
        <v>0</v>
      </c>
      <c r="F110" s="14"/>
      <c r="G110" s="14">
        <f>'Jan 2021'!D110+'Feb 2021'!D110</f>
        <v>33.333333333333336</v>
      </c>
      <c r="H110" s="14">
        <f>'Jan 2021'!E110+'Feb 2021'!E110</f>
        <v>0</v>
      </c>
      <c r="J110" s="14">
        <v>200</v>
      </c>
    </row>
    <row r="111" spans="1:10" ht="15.6" customHeight="1" x14ac:dyDescent="0.3">
      <c r="A111" s="1" t="s">
        <v>251</v>
      </c>
      <c r="B111" s="1" t="s">
        <v>185</v>
      </c>
      <c r="C111" s="1"/>
      <c r="D111" s="16">
        <f t="shared" si="5"/>
        <v>135.83333333333334</v>
      </c>
      <c r="E111" s="16">
        <v>2500</v>
      </c>
      <c r="F111" s="14"/>
      <c r="G111" s="16">
        <f>'Jan 2021'!D111+'Feb 2021'!D111</f>
        <v>271.66666666666669</v>
      </c>
      <c r="H111" s="16">
        <f>'Jan 2021'!E111+'Feb 2021'!E111</f>
        <v>2500</v>
      </c>
      <c r="J111" s="16">
        <v>1630</v>
      </c>
    </row>
    <row r="112" spans="1:10" ht="15.6" customHeight="1" x14ac:dyDescent="0.3">
      <c r="A112" s="4"/>
      <c r="B112" s="3" t="s">
        <v>234</v>
      </c>
      <c r="C112" s="3"/>
      <c r="D112" s="15">
        <f>SUM(D98:D111)</f>
        <v>465.00000000000011</v>
      </c>
      <c r="E112" s="15">
        <f>SUM(E98:E111)</f>
        <v>2838</v>
      </c>
      <c r="F112" s="15"/>
      <c r="G112" s="15">
        <f>'Jan 2021'!D112+'Feb 2021'!D112</f>
        <v>930.00000000000023</v>
      </c>
      <c r="H112" s="15">
        <f>'Jan 2021'!E112+'Feb 2021'!E112</f>
        <v>2926</v>
      </c>
      <c r="J112" s="15">
        <f>SUM(J98:J111)</f>
        <v>5580</v>
      </c>
    </row>
    <row r="113" spans="1:10" x14ac:dyDescent="0.3">
      <c r="A113" s="4"/>
      <c r="B113" s="4"/>
      <c r="C113" s="4"/>
      <c r="D113" s="14"/>
      <c r="E113" s="14"/>
      <c r="F113" s="14"/>
      <c r="G113" s="14"/>
      <c r="H113" s="14"/>
      <c r="J113" s="14"/>
    </row>
    <row r="114" spans="1:10" ht="15.6" customHeight="1" x14ac:dyDescent="0.3">
      <c r="A114" s="1" t="s">
        <v>62</v>
      </c>
      <c r="B114" s="1" t="s">
        <v>261</v>
      </c>
      <c r="C114" s="1"/>
      <c r="D114" s="14">
        <f>J114/12</f>
        <v>937.5</v>
      </c>
      <c r="E114" s="14">
        <v>300</v>
      </c>
      <c r="F114" s="14"/>
      <c r="G114" s="14">
        <f>'Jan 2021'!D114+'Feb 2021'!D114</f>
        <v>1875</v>
      </c>
      <c r="H114" s="14">
        <f>'Jan 2021'!E114+'Feb 2021'!E114</f>
        <v>300</v>
      </c>
      <c r="J114" s="14">
        <v>11250</v>
      </c>
    </row>
    <row r="115" spans="1:10" ht="15.6" customHeight="1" x14ac:dyDescent="0.3">
      <c r="A115" s="1" t="s">
        <v>63</v>
      </c>
      <c r="B115" s="1" t="s">
        <v>146</v>
      </c>
      <c r="C115" s="1"/>
      <c r="D115" s="16">
        <f>J115/12</f>
        <v>1666.6666666666667</v>
      </c>
      <c r="E115" s="16">
        <v>0</v>
      </c>
      <c r="F115" s="14"/>
      <c r="G115" s="16">
        <f>'Jan 2021'!D115+'Feb 2021'!D115</f>
        <v>3333.3333333333335</v>
      </c>
      <c r="H115" s="16">
        <f>'Jan 2021'!E115+'Feb 2021'!E115</f>
        <v>0</v>
      </c>
      <c r="J115" s="16">
        <v>20000</v>
      </c>
    </row>
    <row r="116" spans="1:10" ht="15.6" customHeight="1" x14ac:dyDescent="0.3">
      <c r="A116" s="4"/>
      <c r="B116" s="3" t="s">
        <v>236</v>
      </c>
      <c r="C116" s="3"/>
      <c r="D116" s="15">
        <f>SUM(D114:D115)</f>
        <v>2604.166666666667</v>
      </c>
      <c r="E116" s="15">
        <f>SUM(E114:E115)</f>
        <v>300</v>
      </c>
      <c r="F116" s="15"/>
      <c r="G116" s="15">
        <f>'Jan 2021'!D116+'Feb 2021'!D116</f>
        <v>5208.3333333333339</v>
      </c>
      <c r="H116" s="15">
        <f>'Jan 2021'!E116+'Feb 2021'!E116</f>
        <v>300</v>
      </c>
      <c r="J116" s="15">
        <f>SUM(J114:J115)</f>
        <v>31250</v>
      </c>
    </row>
    <row r="117" spans="1:10" x14ac:dyDescent="0.3">
      <c r="A117" s="4"/>
      <c r="B117" s="4"/>
      <c r="C117" s="4"/>
      <c r="D117" s="14"/>
      <c r="E117" s="14"/>
      <c r="F117" s="14"/>
      <c r="G117" s="14"/>
      <c r="H117" s="14"/>
      <c r="J117" s="14"/>
    </row>
    <row r="118" spans="1:10" ht="15.6" customHeight="1" x14ac:dyDescent="0.3">
      <c r="A118" s="1" t="s">
        <v>64</v>
      </c>
      <c r="B118" s="1" t="s">
        <v>181</v>
      </c>
      <c r="C118" s="1"/>
      <c r="D118" s="14">
        <f>J118/12</f>
        <v>27.083333333333332</v>
      </c>
      <c r="E118" s="14">
        <v>0</v>
      </c>
      <c r="F118" s="14"/>
      <c r="G118" s="14">
        <f>'Jan 2021'!D118+'Feb 2021'!D118</f>
        <v>54.166666666666664</v>
      </c>
      <c r="H118" s="14">
        <f>'Jan 2021'!E118+'Feb 2021'!E118</f>
        <v>0</v>
      </c>
      <c r="J118" s="14">
        <v>325</v>
      </c>
    </row>
    <row r="119" spans="1:10" ht="15.6" customHeight="1" x14ac:dyDescent="0.3">
      <c r="A119" s="1" t="s">
        <v>65</v>
      </c>
      <c r="B119" s="1" t="s">
        <v>147</v>
      </c>
      <c r="C119" s="1"/>
      <c r="D119" s="14">
        <f>J119/12</f>
        <v>37.5</v>
      </c>
      <c r="E119" s="14">
        <v>45</v>
      </c>
      <c r="F119" s="14"/>
      <c r="G119" s="14">
        <f>'Jan 2021'!D119+'Feb 2021'!D119</f>
        <v>75</v>
      </c>
      <c r="H119" s="14">
        <f>'Jan 2021'!E119+'Feb 2021'!E119</f>
        <v>81</v>
      </c>
      <c r="J119" s="14">
        <v>450</v>
      </c>
    </row>
    <row r="120" spans="1:10" ht="15.6" customHeight="1" x14ac:dyDescent="0.3">
      <c r="A120" s="1" t="s">
        <v>66</v>
      </c>
      <c r="B120" s="1" t="s">
        <v>148</v>
      </c>
      <c r="C120" s="1"/>
      <c r="D120" s="14">
        <f>J120/12</f>
        <v>29.166666666666668</v>
      </c>
      <c r="E120" s="14">
        <v>0</v>
      </c>
      <c r="F120" s="14"/>
      <c r="G120" s="14">
        <f>'Jan 2021'!D120+'Feb 2021'!D120</f>
        <v>58.333333333333336</v>
      </c>
      <c r="H120" s="14">
        <f>'Jan 2021'!E120+'Feb 2021'!E120</f>
        <v>0</v>
      </c>
      <c r="J120" s="14">
        <v>350</v>
      </c>
    </row>
    <row r="121" spans="1:10" ht="15.6" customHeight="1" x14ac:dyDescent="0.3">
      <c r="A121" s="1" t="s">
        <v>67</v>
      </c>
      <c r="B121" s="1" t="s">
        <v>149</v>
      </c>
      <c r="C121" s="1"/>
      <c r="D121" s="16">
        <f>J121/12</f>
        <v>75</v>
      </c>
      <c r="E121" s="16">
        <v>0</v>
      </c>
      <c r="F121" s="14"/>
      <c r="G121" s="16">
        <f>'Jan 2021'!D121+'Feb 2021'!D121</f>
        <v>150</v>
      </c>
      <c r="H121" s="16">
        <f>'Jan 2021'!E121+'Feb 2021'!E121</f>
        <v>75</v>
      </c>
      <c r="J121" s="16">
        <v>900</v>
      </c>
    </row>
    <row r="122" spans="1:10" ht="15.6" customHeight="1" x14ac:dyDescent="0.3">
      <c r="A122" s="4"/>
      <c r="B122" s="3" t="s">
        <v>237</v>
      </c>
      <c r="C122" s="3"/>
      <c r="D122" s="15">
        <f>SUM(D118:D121)</f>
        <v>168.75</v>
      </c>
      <c r="E122" s="15">
        <f>SUM(E118:E121)</f>
        <v>45</v>
      </c>
      <c r="F122" s="15"/>
      <c r="G122" s="15">
        <f>'Jan 2021'!D122+'Feb 2021'!D122</f>
        <v>337.5</v>
      </c>
      <c r="H122" s="15">
        <f>'Jan 2021'!E122+'Feb 2021'!E122</f>
        <v>156</v>
      </c>
      <c r="J122" s="15">
        <f>SUM(J118:J121)</f>
        <v>2025</v>
      </c>
    </row>
    <row r="123" spans="1:10" x14ac:dyDescent="0.3">
      <c r="A123" s="4"/>
      <c r="B123" s="4"/>
      <c r="C123" s="4"/>
      <c r="D123" s="14"/>
      <c r="E123" s="14"/>
      <c r="F123" s="14"/>
      <c r="G123" s="14"/>
      <c r="H123" s="14"/>
      <c r="J123" s="14"/>
    </row>
    <row r="124" spans="1:10" ht="15.6" customHeight="1" x14ac:dyDescent="0.3">
      <c r="A124" s="1" t="s">
        <v>68</v>
      </c>
      <c r="B124" s="1" t="s">
        <v>150</v>
      </c>
      <c r="C124" s="1"/>
      <c r="D124" s="14">
        <f>J124/12</f>
        <v>5.416666666666667</v>
      </c>
      <c r="E124" s="14">
        <v>0</v>
      </c>
      <c r="F124" s="14"/>
      <c r="G124" s="14">
        <f>'Jan 2021'!D124+'Feb 2021'!D124</f>
        <v>10.833333333333334</v>
      </c>
      <c r="H124" s="14">
        <f>'Jan 2021'!E124+'Feb 2021'!E124</f>
        <v>0</v>
      </c>
      <c r="J124" s="14">
        <v>65</v>
      </c>
    </row>
    <row r="125" spans="1:10" ht="15.6" customHeight="1" x14ac:dyDescent="0.3">
      <c r="A125" s="1" t="s">
        <v>69</v>
      </c>
      <c r="B125" s="1" t="s">
        <v>151</v>
      </c>
      <c r="C125" s="1"/>
      <c r="D125" s="14">
        <f>J125/12</f>
        <v>20.833333333333332</v>
      </c>
      <c r="E125" s="14">
        <v>0</v>
      </c>
      <c r="F125" s="14"/>
      <c r="G125" s="14">
        <f>'Jan 2021'!D125+'Feb 2021'!D125</f>
        <v>41.666666666666664</v>
      </c>
      <c r="H125" s="14">
        <f>'Jan 2021'!E125+'Feb 2021'!E125</f>
        <v>0</v>
      </c>
      <c r="J125" s="14">
        <v>250</v>
      </c>
    </row>
    <row r="126" spans="1:10" ht="15.6" customHeight="1" x14ac:dyDescent="0.3">
      <c r="A126" s="1" t="s">
        <v>70</v>
      </c>
      <c r="B126" s="1" t="s">
        <v>152</v>
      </c>
      <c r="C126" s="1"/>
      <c r="D126" s="14">
        <f>J126/12</f>
        <v>16.666666666666668</v>
      </c>
      <c r="E126" s="14">
        <v>0</v>
      </c>
      <c r="F126" s="14"/>
      <c r="G126" s="14">
        <f>'Jan 2021'!D126+'Feb 2021'!D126</f>
        <v>33.333333333333336</v>
      </c>
      <c r="H126" s="14">
        <f>'Jan 2021'!E126+'Feb 2021'!E126</f>
        <v>0</v>
      </c>
      <c r="J126" s="14">
        <v>200</v>
      </c>
    </row>
    <row r="127" spans="1:10" ht="15.6" customHeight="1" x14ac:dyDescent="0.3">
      <c r="A127" s="1" t="s">
        <v>71</v>
      </c>
      <c r="B127" s="1" t="s">
        <v>153</v>
      </c>
      <c r="C127" s="1"/>
      <c r="D127" s="14">
        <f>J127/12</f>
        <v>0</v>
      </c>
      <c r="E127" s="14">
        <v>0</v>
      </c>
      <c r="F127" s="14"/>
      <c r="G127" s="14">
        <f>'Jan 2021'!D127+'Feb 2021'!D127</f>
        <v>0</v>
      </c>
      <c r="H127" s="14">
        <f>'Jan 2021'!E127+'Feb 2021'!E127</f>
        <v>0</v>
      </c>
      <c r="J127" s="14">
        <v>0</v>
      </c>
    </row>
    <row r="128" spans="1:10" ht="15.6" customHeight="1" x14ac:dyDescent="0.3">
      <c r="A128" s="1" t="s">
        <v>72</v>
      </c>
      <c r="B128" s="1" t="s">
        <v>154</v>
      </c>
      <c r="C128" s="1"/>
      <c r="D128" s="16">
        <f>J128/12</f>
        <v>20.833333333333332</v>
      </c>
      <c r="E128" s="16">
        <v>0</v>
      </c>
      <c r="F128" s="14"/>
      <c r="G128" s="16">
        <f>'Jan 2021'!D128+'Feb 2021'!D128</f>
        <v>41.666666666666664</v>
      </c>
      <c r="H128" s="16">
        <f>'Jan 2021'!E128+'Feb 2021'!E128</f>
        <v>0</v>
      </c>
      <c r="J128" s="16">
        <v>250</v>
      </c>
    </row>
    <row r="129" spans="1:10" ht="15.6" customHeight="1" x14ac:dyDescent="0.3">
      <c r="A129" s="4"/>
      <c r="B129" s="3" t="s">
        <v>238</v>
      </c>
      <c r="C129" s="3"/>
      <c r="D129" s="15">
        <f>SUM(D124:D128)</f>
        <v>63.75</v>
      </c>
      <c r="E129" s="15">
        <f>SUM(E124:E128)</f>
        <v>0</v>
      </c>
      <c r="F129" s="15"/>
      <c r="G129" s="15">
        <f>'Jan 2021'!D129+'Feb 2021'!D129</f>
        <v>127.5</v>
      </c>
      <c r="H129" s="15">
        <f>'Jan 2021'!E129+'Feb 2021'!E129</f>
        <v>0</v>
      </c>
      <c r="J129" s="15">
        <f>SUM(J124:J128)</f>
        <v>765</v>
      </c>
    </row>
    <row r="130" spans="1:10" x14ac:dyDescent="0.3">
      <c r="A130" s="4"/>
      <c r="B130" s="4"/>
      <c r="C130" s="4"/>
      <c r="D130" s="14"/>
      <c r="E130" s="14"/>
      <c r="F130" s="14"/>
      <c r="G130" s="14"/>
      <c r="H130" s="14"/>
      <c r="J130" s="14"/>
    </row>
    <row r="131" spans="1:10" ht="15.6" customHeight="1" x14ac:dyDescent="0.3">
      <c r="A131" s="1" t="s">
        <v>73</v>
      </c>
      <c r="B131" s="1" t="s">
        <v>262</v>
      </c>
      <c r="C131" s="1"/>
      <c r="D131" s="14">
        <f>J131/12</f>
        <v>0</v>
      </c>
      <c r="E131" s="14">
        <v>0</v>
      </c>
      <c r="F131" s="14"/>
      <c r="G131" s="14">
        <f>'Jan 2021'!D131+'Feb 2021'!D131</f>
        <v>0</v>
      </c>
      <c r="H131" s="14">
        <f>'Jan 2021'!E131+'Feb 2021'!E131</f>
        <v>0</v>
      </c>
      <c r="J131" s="14">
        <v>0</v>
      </c>
    </row>
    <row r="132" spans="1:10" ht="15.6" customHeight="1" x14ac:dyDescent="0.3">
      <c r="A132" s="1" t="s">
        <v>74</v>
      </c>
      <c r="B132" s="1" t="s">
        <v>155</v>
      </c>
      <c r="C132" s="1"/>
      <c r="D132" s="14">
        <f>J132/12</f>
        <v>41.666666666666664</v>
      </c>
      <c r="E132" s="14">
        <v>0</v>
      </c>
      <c r="F132" s="14"/>
      <c r="G132" s="14">
        <f>'Jan 2021'!D132+'Feb 2021'!D132</f>
        <v>83.333333333333329</v>
      </c>
      <c r="H132" s="14">
        <f>'Jan 2021'!E132+'Feb 2021'!E132</f>
        <v>0</v>
      </c>
      <c r="J132" s="14">
        <v>500</v>
      </c>
    </row>
    <row r="133" spans="1:10" x14ac:dyDescent="0.3">
      <c r="A133" s="1" t="s">
        <v>75</v>
      </c>
      <c r="B133" s="1" t="s">
        <v>156</v>
      </c>
      <c r="C133" s="1"/>
      <c r="D133" s="14">
        <f>J133/12</f>
        <v>16.666666666666668</v>
      </c>
      <c r="E133" s="14">
        <v>0</v>
      </c>
      <c r="F133" s="14"/>
      <c r="G133" s="14">
        <f>'Jan 2021'!D133+'Feb 2021'!D133</f>
        <v>33.333333333333336</v>
      </c>
      <c r="H133" s="14">
        <f>'Jan 2021'!E133+'Feb 2021'!E133</f>
        <v>0</v>
      </c>
      <c r="J133" s="14">
        <v>200</v>
      </c>
    </row>
    <row r="134" spans="1:10" ht="15.6" customHeight="1" x14ac:dyDescent="0.3">
      <c r="A134" s="1" t="s">
        <v>76</v>
      </c>
      <c r="B134" s="1" t="s">
        <v>157</v>
      </c>
      <c r="C134" s="1"/>
      <c r="D134" s="16">
        <f>J134/12</f>
        <v>16.666666666666668</v>
      </c>
      <c r="E134" s="16">
        <v>0</v>
      </c>
      <c r="F134" s="14"/>
      <c r="G134" s="16">
        <f>'Jan 2021'!D134+'Feb 2021'!D134</f>
        <v>33.333333333333336</v>
      </c>
      <c r="H134" s="16">
        <f>'Jan 2021'!E134+'Feb 2021'!E134</f>
        <v>0</v>
      </c>
      <c r="J134" s="16">
        <v>200</v>
      </c>
    </row>
    <row r="135" spans="1:10" ht="15.6" customHeight="1" x14ac:dyDescent="0.3">
      <c r="A135" s="4"/>
      <c r="B135" s="3" t="s">
        <v>239</v>
      </c>
      <c r="C135" s="3"/>
      <c r="D135" s="15">
        <f>SUM(D131:D134)</f>
        <v>75</v>
      </c>
      <c r="E135" s="11">
        <f>SUM(E131:E134)</f>
        <v>0</v>
      </c>
      <c r="F135" s="11"/>
      <c r="G135" s="15">
        <f>'Jan 2021'!D135+'Feb 2021'!D135</f>
        <v>150</v>
      </c>
      <c r="H135" s="15">
        <f>'Jan 2021'!E135+'Feb 2021'!E135</f>
        <v>0</v>
      </c>
      <c r="J135" s="11">
        <f>SUM(J131:J134)</f>
        <v>900</v>
      </c>
    </row>
    <row r="136" spans="1:10" x14ac:dyDescent="0.3">
      <c r="A136" s="4"/>
      <c r="B136" s="4"/>
      <c r="C136" s="4"/>
      <c r="D136" s="14"/>
      <c r="E136" s="14"/>
      <c r="F136" s="14"/>
      <c r="G136" s="14"/>
      <c r="H136" s="14"/>
      <c r="J136" s="14"/>
    </row>
    <row r="137" spans="1:10" ht="15.6" customHeight="1" x14ac:dyDescent="0.3">
      <c r="A137" s="1" t="s">
        <v>196</v>
      </c>
      <c r="B137" s="9" t="s">
        <v>186</v>
      </c>
      <c r="C137" s="9"/>
      <c r="D137" s="14">
        <f>J137/12</f>
        <v>7.5</v>
      </c>
      <c r="E137" s="14">
        <v>0</v>
      </c>
      <c r="F137" s="14"/>
      <c r="G137" s="14">
        <f>'Jan 2021'!D137+'Feb 2021'!D137</f>
        <v>15</v>
      </c>
      <c r="H137" s="14">
        <f>'Jan 2021'!E137+'Feb 2021'!E137</f>
        <v>0</v>
      </c>
      <c r="J137" s="14">
        <v>90</v>
      </c>
    </row>
    <row r="138" spans="1:10" ht="15.6" customHeight="1" x14ac:dyDescent="0.3">
      <c r="A138" s="1" t="s">
        <v>197</v>
      </c>
      <c r="B138" s="9" t="s">
        <v>187</v>
      </c>
      <c r="C138" s="9"/>
      <c r="D138" s="14">
        <f>J138/12</f>
        <v>7.5</v>
      </c>
      <c r="E138" s="14">
        <v>0</v>
      </c>
      <c r="F138" s="14"/>
      <c r="G138" s="14">
        <f>'Jan 2021'!D138+'Feb 2021'!D138</f>
        <v>15</v>
      </c>
      <c r="H138" s="14">
        <f>'Jan 2021'!E138+'Feb 2021'!E138</f>
        <v>0</v>
      </c>
      <c r="J138" s="14">
        <v>90</v>
      </c>
    </row>
    <row r="139" spans="1:10" ht="15.6" customHeight="1" x14ac:dyDescent="0.3">
      <c r="A139" s="1" t="s">
        <v>198</v>
      </c>
      <c r="B139" s="9" t="s">
        <v>188</v>
      </c>
      <c r="C139" s="9"/>
      <c r="D139" s="14">
        <f>J139/12</f>
        <v>11.25</v>
      </c>
      <c r="E139" s="14">
        <v>0</v>
      </c>
      <c r="F139" s="14"/>
      <c r="G139" s="14">
        <f>'Jan 2021'!D139+'Feb 2021'!D139</f>
        <v>22.5</v>
      </c>
      <c r="H139" s="14">
        <f>'Jan 2021'!E139+'Feb 2021'!E139</f>
        <v>0</v>
      </c>
      <c r="J139" s="14">
        <v>135</v>
      </c>
    </row>
    <row r="140" spans="1:10" x14ac:dyDescent="0.3">
      <c r="A140" s="1" t="s">
        <v>199</v>
      </c>
      <c r="B140" s="9" t="s">
        <v>263</v>
      </c>
      <c r="C140" s="9"/>
      <c r="D140" s="16">
        <f>J140/12</f>
        <v>7.5</v>
      </c>
      <c r="E140" s="16">
        <v>0</v>
      </c>
      <c r="F140" s="14"/>
      <c r="G140" s="16">
        <f>'Jan 2021'!D140+'Feb 2021'!D140</f>
        <v>15</v>
      </c>
      <c r="H140" s="16">
        <f>'Jan 2021'!E140+'Feb 2021'!E140</f>
        <v>0</v>
      </c>
      <c r="J140" s="16">
        <v>90</v>
      </c>
    </row>
    <row r="141" spans="1:10" ht="15.6" customHeight="1" x14ac:dyDescent="0.3">
      <c r="A141" s="1"/>
      <c r="B141" s="10" t="s">
        <v>240</v>
      </c>
      <c r="C141" s="10"/>
      <c r="D141" s="15">
        <f>SUM(D137:D140)</f>
        <v>33.75</v>
      </c>
      <c r="E141" s="15">
        <f>SUM(E137:E140)</f>
        <v>0</v>
      </c>
      <c r="F141" s="15"/>
      <c r="G141" s="15">
        <f>'Jan 2021'!D141+'Feb 2021'!D141</f>
        <v>67.5</v>
      </c>
      <c r="H141" s="15">
        <f>'Jan 2021'!E141+'Feb 2021'!E141</f>
        <v>0</v>
      </c>
      <c r="J141" s="15">
        <f>SUM(J137:J140)</f>
        <v>405</v>
      </c>
    </row>
    <row r="142" spans="1:10" x14ac:dyDescent="0.3">
      <c r="A142" s="1"/>
      <c r="B142" s="10"/>
      <c r="C142" s="10"/>
      <c r="D142" s="14"/>
      <c r="E142" s="14"/>
      <c r="F142" s="14"/>
      <c r="G142" s="14"/>
      <c r="H142" s="14"/>
      <c r="J142" s="14"/>
    </row>
    <row r="143" spans="1:10" ht="15.6" customHeight="1" x14ac:dyDescent="0.3">
      <c r="A143" s="1" t="s">
        <v>200</v>
      </c>
      <c r="B143" s="9" t="s">
        <v>189</v>
      </c>
      <c r="C143" s="9"/>
      <c r="D143" s="14">
        <f>J143/12</f>
        <v>75</v>
      </c>
      <c r="E143" s="14">
        <v>0</v>
      </c>
      <c r="F143" s="14"/>
      <c r="G143" s="14">
        <f>'Jan 2021'!D143+'Feb 2021'!D143</f>
        <v>150</v>
      </c>
      <c r="H143" s="14">
        <f>'Jan 2021'!E143+'Feb 2021'!E143</f>
        <v>0</v>
      </c>
      <c r="J143" s="14">
        <v>900</v>
      </c>
    </row>
    <row r="144" spans="1:10" ht="15.6" customHeight="1" x14ac:dyDescent="0.3">
      <c r="A144" s="1" t="s">
        <v>201</v>
      </c>
      <c r="B144" s="9" t="s">
        <v>190</v>
      </c>
      <c r="C144" s="9"/>
      <c r="D144" s="16">
        <f>J144/12</f>
        <v>33.75</v>
      </c>
      <c r="E144" s="16">
        <v>0</v>
      </c>
      <c r="F144" s="14"/>
      <c r="G144" s="16">
        <f>'Jan 2021'!D144+'Feb 2021'!D144</f>
        <v>67.5</v>
      </c>
      <c r="H144" s="16">
        <f>'Jan 2021'!E144+'Feb 2021'!E144</f>
        <v>0</v>
      </c>
      <c r="J144" s="16">
        <v>405</v>
      </c>
    </row>
    <row r="145" spans="1:10" ht="15.6" customHeight="1" x14ac:dyDescent="0.3">
      <c r="A145" s="1"/>
      <c r="B145" s="10" t="s">
        <v>241</v>
      </c>
      <c r="C145" s="10"/>
      <c r="D145" s="15">
        <f>SUM(D143:D144)</f>
        <v>108.75</v>
      </c>
      <c r="E145" s="15">
        <f>SUM(E143:E144)</f>
        <v>0</v>
      </c>
      <c r="F145" s="15"/>
      <c r="G145" s="15">
        <f>'Jan 2021'!D145+'Feb 2021'!D145</f>
        <v>217.5</v>
      </c>
      <c r="H145" s="15">
        <f>'Jan 2021'!E145+'Feb 2021'!E145</f>
        <v>0</v>
      </c>
      <c r="J145" s="15">
        <f>SUM(J143:J144)</f>
        <v>1305</v>
      </c>
    </row>
    <row r="146" spans="1:10" x14ac:dyDescent="0.3">
      <c r="A146" s="1"/>
      <c r="B146" s="8"/>
      <c r="C146" s="8"/>
      <c r="D146" s="14"/>
      <c r="E146" s="14"/>
      <c r="F146" s="14"/>
      <c r="G146" s="14"/>
      <c r="H146" s="14"/>
      <c r="J146" s="14"/>
    </row>
    <row r="147" spans="1:10" ht="15.6" customHeight="1" x14ac:dyDescent="0.3">
      <c r="A147" s="1" t="s">
        <v>77</v>
      </c>
      <c r="B147" s="1" t="s">
        <v>264</v>
      </c>
      <c r="C147" s="1"/>
      <c r="D147" s="14">
        <f>J147/12</f>
        <v>1690</v>
      </c>
      <c r="E147" s="14">
        <f>845+845</f>
        <v>1690</v>
      </c>
      <c r="F147" s="14"/>
      <c r="G147" s="14">
        <f>'Jan 2021'!D147+'Feb 2021'!D147</f>
        <v>3380</v>
      </c>
      <c r="H147" s="14">
        <f>'Jan 2021'!E147+'Feb 2021'!E147</f>
        <v>3380</v>
      </c>
      <c r="J147" s="14">
        <v>20280</v>
      </c>
    </row>
    <row r="148" spans="1:10" ht="15.6" customHeight="1" x14ac:dyDescent="0.3">
      <c r="A148" s="1" t="s">
        <v>78</v>
      </c>
      <c r="B148" s="1" t="s">
        <v>191</v>
      </c>
      <c r="C148" s="1"/>
      <c r="D148" s="16">
        <v>0</v>
      </c>
      <c r="E148" s="16">
        <v>0</v>
      </c>
      <c r="F148" s="14"/>
      <c r="G148" s="16">
        <f>'Jan 2021'!D148+'Feb 2021'!D148</f>
        <v>0</v>
      </c>
      <c r="H148" s="16">
        <f>'Jan 2021'!E148+'Feb 2021'!E148</f>
        <v>0</v>
      </c>
      <c r="J148" s="16">
        <v>0</v>
      </c>
    </row>
    <row r="149" spans="1:10" ht="15.6" customHeight="1" x14ac:dyDescent="0.3">
      <c r="A149" s="4"/>
      <c r="B149" s="3" t="s">
        <v>242</v>
      </c>
      <c r="C149" s="3"/>
      <c r="D149" s="15">
        <f>SUM(D147:D148)</f>
        <v>1690</v>
      </c>
      <c r="E149" s="15">
        <f>SUM(E147:E148)</f>
        <v>1690</v>
      </c>
      <c r="F149" s="15"/>
      <c r="G149" s="15">
        <f>'Jan 2021'!D149+'Feb 2021'!D149</f>
        <v>3380</v>
      </c>
      <c r="H149" s="15">
        <f>'Jan 2021'!E149+'Feb 2021'!E149</f>
        <v>3380</v>
      </c>
      <c r="J149" s="15">
        <f>SUM(J147:J148)</f>
        <v>20280</v>
      </c>
    </row>
    <row r="150" spans="1:10" x14ac:dyDescent="0.3">
      <c r="A150" s="4"/>
      <c r="B150" s="4"/>
      <c r="C150" s="4"/>
      <c r="D150" s="14"/>
      <c r="E150" s="14"/>
      <c r="F150" s="14"/>
      <c r="G150" s="14"/>
      <c r="H150" s="14"/>
      <c r="J150" s="14"/>
    </row>
    <row r="151" spans="1:10" ht="15.6" customHeight="1" x14ac:dyDescent="0.3">
      <c r="A151" s="1" t="s">
        <v>79</v>
      </c>
      <c r="B151" s="1" t="s">
        <v>158</v>
      </c>
      <c r="C151" s="1"/>
      <c r="D151" s="14">
        <f t="shared" ref="D151:D159" si="6">J151/12</f>
        <v>266.66666666666669</v>
      </c>
      <c r="E151" s="14">
        <v>0</v>
      </c>
      <c r="F151" s="14"/>
      <c r="G151" s="14">
        <f>'Jan 2021'!D151+'Feb 2021'!D151</f>
        <v>533.33333333333337</v>
      </c>
      <c r="H151" s="14">
        <f>'Jan 2021'!E151+'Feb 2021'!E151</f>
        <v>91</v>
      </c>
      <c r="J151" s="14">
        <v>3200</v>
      </c>
    </row>
    <row r="152" spans="1:10" ht="15.6" customHeight="1" x14ac:dyDescent="0.3">
      <c r="A152" s="1" t="s">
        <v>80</v>
      </c>
      <c r="B152" s="1" t="s">
        <v>159</v>
      </c>
      <c r="C152" s="1"/>
      <c r="D152" s="14">
        <f t="shared" si="6"/>
        <v>416.66666666666669</v>
      </c>
      <c r="E152" s="14">
        <v>1777.26</v>
      </c>
      <c r="F152" s="14"/>
      <c r="G152" s="14">
        <f>'Jan 2021'!D152+'Feb 2021'!D152</f>
        <v>833.33333333333337</v>
      </c>
      <c r="H152" s="14">
        <f>'Jan 2021'!E152+'Feb 2021'!E152</f>
        <v>2347.2600000000002</v>
      </c>
      <c r="J152" s="14">
        <v>5000</v>
      </c>
    </row>
    <row r="153" spans="1:10" ht="15.6" customHeight="1" x14ac:dyDescent="0.3">
      <c r="A153" s="1" t="s">
        <v>81</v>
      </c>
      <c r="B153" s="1" t="s">
        <v>160</v>
      </c>
      <c r="C153" s="1"/>
      <c r="D153" s="14">
        <f t="shared" si="6"/>
        <v>125</v>
      </c>
      <c r="E153" s="14">
        <v>0</v>
      </c>
      <c r="F153" s="14"/>
      <c r="G153" s="14">
        <f>'Jan 2021'!D153+'Feb 2021'!D153</f>
        <v>250</v>
      </c>
      <c r="H153" s="14">
        <f>'Jan 2021'!E153+'Feb 2021'!E153</f>
        <v>217.28</v>
      </c>
      <c r="J153" s="14">
        <v>1500</v>
      </c>
    </row>
    <row r="154" spans="1:10" ht="15.6" customHeight="1" x14ac:dyDescent="0.3">
      <c r="A154" s="1" t="s">
        <v>82</v>
      </c>
      <c r="B154" s="1" t="s">
        <v>161</v>
      </c>
      <c r="C154" s="1"/>
      <c r="D154" s="14">
        <f t="shared" si="6"/>
        <v>125</v>
      </c>
      <c r="E154" s="14">
        <v>69.989999999999995</v>
      </c>
      <c r="F154" s="14"/>
      <c r="G154" s="14">
        <f>'Jan 2021'!D154+'Feb 2021'!D154</f>
        <v>250</v>
      </c>
      <c r="H154" s="14">
        <f>'Jan 2021'!E154+'Feb 2021'!E154</f>
        <v>69.989999999999995</v>
      </c>
      <c r="J154" s="14">
        <v>1500</v>
      </c>
    </row>
    <row r="155" spans="1:10" ht="15.6" customHeight="1" x14ac:dyDescent="0.3">
      <c r="A155" s="1" t="s">
        <v>83</v>
      </c>
      <c r="B155" s="1" t="s">
        <v>162</v>
      </c>
      <c r="C155" s="1"/>
      <c r="D155" s="14">
        <f t="shared" si="6"/>
        <v>125</v>
      </c>
      <c r="E155" s="14">
        <v>245.79</v>
      </c>
      <c r="F155" s="14"/>
      <c r="G155" s="14">
        <f>'Jan 2021'!D155+'Feb 2021'!D155</f>
        <v>250</v>
      </c>
      <c r="H155" s="14">
        <f>'Jan 2021'!E155+'Feb 2021'!E155</f>
        <v>366.02</v>
      </c>
      <c r="J155" s="14">
        <v>1500</v>
      </c>
    </row>
    <row r="156" spans="1:10" ht="15.6" customHeight="1" x14ac:dyDescent="0.3">
      <c r="A156" s="1" t="s">
        <v>84</v>
      </c>
      <c r="B156" s="1" t="s">
        <v>163</v>
      </c>
      <c r="C156" s="1"/>
      <c r="D156" s="14">
        <f t="shared" si="6"/>
        <v>333.33333333333331</v>
      </c>
      <c r="E156" s="14">
        <v>0</v>
      </c>
      <c r="F156" s="14"/>
      <c r="G156" s="14">
        <f>'Jan 2021'!D156+'Feb 2021'!D156</f>
        <v>666.66666666666663</v>
      </c>
      <c r="H156" s="14">
        <f>'Jan 2021'!E156+'Feb 2021'!E156</f>
        <v>0</v>
      </c>
      <c r="J156" s="14">
        <v>4000</v>
      </c>
    </row>
    <row r="157" spans="1:10" ht="15.6" customHeight="1" x14ac:dyDescent="0.3">
      <c r="A157" s="1" t="s">
        <v>85</v>
      </c>
      <c r="B157" s="1" t="s">
        <v>164</v>
      </c>
      <c r="C157" s="1"/>
      <c r="D157" s="14">
        <f t="shared" si="6"/>
        <v>41.666666666666664</v>
      </c>
      <c r="E157" s="14">
        <v>0</v>
      </c>
      <c r="F157" s="14"/>
      <c r="G157" s="14">
        <f>'Jan 2021'!D157+'Feb 2021'!D157</f>
        <v>83.333333333333329</v>
      </c>
      <c r="H157" s="14">
        <f>'Jan 2021'!E157+'Feb 2021'!E157</f>
        <v>0</v>
      </c>
      <c r="J157" s="14">
        <v>500</v>
      </c>
    </row>
    <row r="158" spans="1:10" ht="15.6" customHeight="1" x14ac:dyDescent="0.3">
      <c r="A158" s="1" t="s">
        <v>86</v>
      </c>
      <c r="B158" s="1" t="s">
        <v>165</v>
      </c>
      <c r="C158" s="1"/>
      <c r="D158" s="14">
        <f t="shared" si="6"/>
        <v>666.66666666666663</v>
      </c>
      <c r="E158" s="14">
        <v>0</v>
      </c>
      <c r="F158" s="14"/>
      <c r="G158" s="14">
        <f>'Jan 2021'!D158+'Feb 2021'!D158</f>
        <v>1333.3333333333333</v>
      </c>
      <c r="H158" s="14">
        <f>'Jan 2021'!E158+'Feb 2021'!E158</f>
        <v>0</v>
      </c>
      <c r="J158" s="14">
        <v>8000</v>
      </c>
    </row>
    <row r="159" spans="1:10" ht="15.6" customHeight="1" x14ac:dyDescent="0.3">
      <c r="A159" s="1" t="s">
        <v>249</v>
      </c>
      <c r="B159" s="1" t="s">
        <v>195</v>
      </c>
      <c r="C159" s="1"/>
      <c r="D159" s="16">
        <f t="shared" si="6"/>
        <v>26.25</v>
      </c>
      <c r="E159" s="16">
        <v>0</v>
      </c>
      <c r="F159" s="14"/>
      <c r="G159" s="16">
        <f>'Jan 2021'!D159+'Feb 2021'!D159</f>
        <v>52.5</v>
      </c>
      <c r="H159" s="16">
        <f>'Jan 2021'!E159+'Feb 2021'!E159</f>
        <v>0</v>
      </c>
      <c r="J159" s="16">
        <v>315</v>
      </c>
    </row>
    <row r="160" spans="1:10" ht="15.6" customHeight="1" x14ac:dyDescent="0.3">
      <c r="A160" s="4"/>
      <c r="B160" s="3" t="s">
        <v>243</v>
      </c>
      <c r="C160" s="3"/>
      <c r="D160" s="15">
        <f>SUM(D151:D159)</f>
        <v>2126.25</v>
      </c>
      <c r="E160" s="15">
        <f>SUM(E151:E159)</f>
        <v>2093.04</v>
      </c>
      <c r="F160" s="15"/>
      <c r="G160" s="15">
        <f>'Jan 2021'!D160+'Feb 2021'!D160</f>
        <v>4252.5</v>
      </c>
      <c r="H160" s="15">
        <f>'Jan 2021'!E160+'Feb 2021'!E160</f>
        <v>3091.55</v>
      </c>
      <c r="J160" s="15">
        <f>SUM(J151:J159)</f>
        <v>25515</v>
      </c>
    </row>
    <row r="161" spans="1:10" x14ac:dyDescent="0.3">
      <c r="A161" s="4"/>
      <c r="B161" s="4"/>
      <c r="C161" s="4"/>
      <c r="D161" s="14"/>
      <c r="E161" s="14"/>
      <c r="F161" s="14"/>
      <c r="G161" s="14"/>
      <c r="H161" s="14"/>
      <c r="J161" s="14"/>
    </row>
    <row r="162" spans="1:10" ht="15.6" customHeight="1" x14ac:dyDescent="0.3">
      <c r="A162" s="1" t="s">
        <v>87</v>
      </c>
      <c r="B162" s="1" t="s">
        <v>166</v>
      </c>
      <c r="C162" s="1"/>
      <c r="D162" s="14">
        <f t="shared" ref="D162:D167" si="7">J162/12</f>
        <v>812.5</v>
      </c>
      <c r="E162" s="14">
        <f>2088.55-980</f>
        <v>1108.5500000000002</v>
      </c>
      <c r="F162" s="14"/>
      <c r="G162" s="14">
        <f>'Jan 2021'!D162+'Feb 2021'!D162</f>
        <v>1625</v>
      </c>
      <c r="H162" s="14">
        <f>'Jan 2021'!E162+'Feb 2021'!E162</f>
        <v>2088.5500000000002</v>
      </c>
      <c r="J162" s="14">
        <v>9750</v>
      </c>
    </row>
    <row r="163" spans="1:10" ht="15.6" customHeight="1" x14ac:dyDescent="0.3">
      <c r="A163" s="1" t="s">
        <v>88</v>
      </c>
      <c r="B163" s="1" t="s">
        <v>167</v>
      </c>
      <c r="C163" s="1"/>
      <c r="D163" s="14">
        <f t="shared" si="7"/>
        <v>541.66666666666663</v>
      </c>
      <c r="E163" s="14">
        <v>1581.59</v>
      </c>
      <c r="F163" s="14"/>
      <c r="G163" s="14">
        <f>'Jan 2021'!D163+'Feb 2021'!D163</f>
        <v>1083.3333333333333</v>
      </c>
      <c r="H163" s="14">
        <f>'Jan 2021'!E163+'Feb 2021'!E163</f>
        <v>2573.0299999999997</v>
      </c>
      <c r="J163" s="14">
        <v>6500</v>
      </c>
    </row>
    <row r="164" spans="1:10" ht="15.6" customHeight="1" x14ac:dyDescent="0.3">
      <c r="A164" s="1" t="s">
        <v>89</v>
      </c>
      <c r="B164" s="1" t="s">
        <v>168</v>
      </c>
      <c r="C164" s="1"/>
      <c r="D164" s="14">
        <f t="shared" si="7"/>
        <v>250</v>
      </c>
      <c r="E164" s="14">
        <v>177.14</v>
      </c>
      <c r="F164" s="14"/>
      <c r="G164" s="14">
        <f>'Jan 2021'!D164+'Feb 2021'!D164</f>
        <v>500</v>
      </c>
      <c r="H164" s="14">
        <f>'Jan 2021'!E164+'Feb 2021'!E164</f>
        <v>352.69</v>
      </c>
      <c r="J164" s="14">
        <v>3000</v>
      </c>
    </row>
    <row r="165" spans="1:10" ht="15.6" customHeight="1" x14ac:dyDescent="0.3">
      <c r="A165" s="1" t="s">
        <v>90</v>
      </c>
      <c r="B165" s="1" t="s">
        <v>169</v>
      </c>
      <c r="C165" s="1"/>
      <c r="D165" s="14">
        <f t="shared" si="7"/>
        <v>333.33333333333331</v>
      </c>
      <c r="E165" s="14">
        <v>336.4</v>
      </c>
      <c r="F165" s="14"/>
      <c r="G165" s="14">
        <f>'Jan 2021'!D165+'Feb 2021'!D165</f>
        <v>666.66666666666663</v>
      </c>
      <c r="H165" s="14">
        <f>'Jan 2021'!E165+'Feb 2021'!E165</f>
        <v>673.56</v>
      </c>
      <c r="J165" s="14">
        <v>4000</v>
      </c>
    </row>
    <row r="166" spans="1:10" ht="15.6" customHeight="1" x14ac:dyDescent="0.3">
      <c r="A166" s="1" t="s">
        <v>91</v>
      </c>
      <c r="B166" s="1" t="s">
        <v>170</v>
      </c>
      <c r="C166" s="1"/>
      <c r="D166" s="14">
        <f t="shared" si="7"/>
        <v>125</v>
      </c>
      <c r="E166" s="14">
        <v>86.98</v>
      </c>
      <c r="F166" s="14"/>
      <c r="G166" s="14">
        <f>'Jan 2021'!D166+'Feb 2021'!D166</f>
        <v>250</v>
      </c>
      <c r="H166" s="14">
        <f>'Jan 2021'!E166+'Feb 2021'!E166</f>
        <v>173.96</v>
      </c>
      <c r="J166" s="14">
        <v>1500</v>
      </c>
    </row>
    <row r="167" spans="1:10" x14ac:dyDescent="0.3">
      <c r="A167" s="1" t="s">
        <v>226</v>
      </c>
      <c r="B167" s="5" t="s">
        <v>192</v>
      </c>
      <c r="C167" s="5"/>
      <c r="D167" s="16">
        <f t="shared" si="7"/>
        <v>0</v>
      </c>
      <c r="E167" s="16">
        <v>0</v>
      </c>
      <c r="F167" s="14"/>
      <c r="G167" s="16">
        <f>'Jan 2021'!D167+'Feb 2021'!D167</f>
        <v>0</v>
      </c>
      <c r="H167" s="16">
        <f>'Jan 2021'!E167+'Feb 2021'!E167</f>
        <v>0</v>
      </c>
      <c r="J167" s="16">
        <v>0</v>
      </c>
    </row>
    <row r="168" spans="1:10" ht="15.6" customHeight="1" x14ac:dyDescent="0.3">
      <c r="A168" s="4"/>
      <c r="B168" s="3" t="s">
        <v>244</v>
      </c>
      <c r="C168" s="3"/>
      <c r="D168" s="15">
        <f>SUM(D162:D167)</f>
        <v>2062.5</v>
      </c>
      <c r="E168" s="15">
        <f>SUM(E162:E167)</f>
        <v>3290.6600000000003</v>
      </c>
      <c r="F168" s="15"/>
      <c r="G168" s="15">
        <f>'Jan 2021'!D168+'Feb 2021'!D168</f>
        <v>4125</v>
      </c>
      <c r="H168" s="15">
        <f>'Jan 2021'!E168+'Feb 2021'!E168</f>
        <v>5861.7900000000009</v>
      </c>
      <c r="J168" s="15">
        <f>SUM(J162:J167)</f>
        <v>24750</v>
      </c>
    </row>
    <row r="169" spans="1:10" x14ac:dyDescent="0.3">
      <c r="A169" s="4"/>
      <c r="B169" s="4"/>
      <c r="C169" s="4"/>
      <c r="D169" s="14"/>
      <c r="E169" s="14"/>
      <c r="F169" s="14"/>
      <c r="G169" s="14"/>
      <c r="H169" s="14"/>
      <c r="J169" s="14"/>
    </row>
    <row r="170" spans="1:10" ht="15.6" customHeight="1" thickBot="1" x14ac:dyDescent="0.35">
      <c r="A170" s="4"/>
      <c r="B170" s="3" t="s">
        <v>245</v>
      </c>
      <c r="C170" s="3"/>
      <c r="D170" s="17">
        <f>+D149+D160+D168</f>
        <v>5878.75</v>
      </c>
      <c r="E170" s="17">
        <f>+E149+E160+E168</f>
        <v>7073.7000000000007</v>
      </c>
      <c r="F170" s="15"/>
      <c r="G170" s="17">
        <f>'Jan 2021'!D170+'Feb 2021'!D170</f>
        <v>11757.5</v>
      </c>
      <c r="H170" s="17">
        <f>'Jan 2021'!E170+'Feb 2021'!E170</f>
        <v>12333.34</v>
      </c>
      <c r="J170" s="17">
        <f>+J149+J160+J168</f>
        <v>70545</v>
      </c>
    </row>
    <row r="171" spans="1:10" ht="16.2" thickTop="1" x14ac:dyDescent="0.3">
      <c r="A171" s="4"/>
      <c r="B171" s="4"/>
      <c r="C171" s="4"/>
      <c r="D171" s="14"/>
      <c r="E171" s="14"/>
      <c r="F171" s="14"/>
      <c r="G171" s="14"/>
      <c r="H171" s="14"/>
      <c r="J171" s="14"/>
    </row>
    <row r="172" spans="1:10" ht="15.6" customHeight="1" x14ac:dyDescent="0.3">
      <c r="A172" s="1" t="s">
        <v>92</v>
      </c>
      <c r="B172" s="1" t="s">
        <v>171</v>
      </c>
      <c r="C172" s="1"/>
      <c r="D172" s="14">
        <f>J172/12</f>
        <v>0</v>
      </c>
      <c r="E172" s="14">
        <v>0</v>
      </c>
      <c r="F172" s="14"/>
      <c r="G172" s="14">
        <f>'Jan 2021'!D172+'Feb 2021'!D172</f>
        <v>0</v>
      </c>
      <c r="H172" s="14">
        <f>'Jan 2021'!E172+'Feb 2021'!E172</f>
        <v>0</v>
      </c>
      <c r="J172" s="14">
        <v>0</v>
      </c>
    </row>
    <row r="173" spans="1:10" ht="15.6" customHeight="1" x14ac:dyDescent="0.3">
      <c r="A173" s="1" t="s">
        <v>93</v>
      </c>
      <c r="B173" s="1" t="s">
        <v>172</v>
      </c>
      <c r="C173" s="1"/>
      <c r="D173" s="14">
        <f>J173/12</f>
        <v>141.66666666666666</v>
      </c>
      <c r="E173" s="14">
        <v>102.54</v>
      </c>
      <c r="F173" s="14"/>
      <c r="G173" s="14">
        <f>'Jan 2021'!D173+'Feb 2021'!D173</f>
        <v>283.33333333333331</v>
      </c>
      <c r="H173" s="14">
        <f>'Jan 2021'!E173+'Feb 2021'!E173</f>
        <v>288.95</v>
      </c>
      <c r="J173" s="14">
        <v>1700</v>
      </c>
    </row>
    <row r="174" spans="1:10" ht="15.6" customHeight="1" x14ac:dyDescent="0.3">
      <c r="A174" s="1" t="s">
        <v>94</v>
      </c>
      <c r="B174" s="1" t="s">
        <v>173</v>
      </c>
      <c r="C174" s="1"/>
      <c r="D174" s="16">
        <f>J174/12</f>
        <v>0</v>
      </c>
      <c r="E174" s="16">
        <v>0</v>
      </c>
      <c r="F174" s="14"/>
      <c r="G174" s="16">
        <f>'Jan 2021'!D174+'Feb 2021'!D174</f>
        <v>0</v>
      </c>
      <c r="H174" s="16">
        <f>'Jan 2021'!E174+'Feb 2021'!E174</f>
        <v>0</v>
      </c>
      <c r="J174" s="16">
        <v>0</v>
      </c>
    </row>
    <row r="175" spans="1:10" ht="15.6" customHeight="1" x14ac:dyDescent="0.3">
      <c r="A175" s="4"/>
      <c r="B175" s="3" t="s">
        <v>247</v>
      </c>
      <c r="C175" s="3"/>
      <c r="D175" s="15">
        <f>SUM(D172:D174)</f>
        <v>141.66666666666666</v>
      </c>
      <c r="E175" s="15">
        <f>SUM(E172:E174)</f>
        <v>102.54</v>
      </c>
      <c r="F175" s="15"/>
      <c r="G175" s="15">
        <f>'Jan 2021'!D175+'Feb 2021'!D175</f>
        <v>283.33333333333331</v>
      </c>
      <c r="H175" s="15">
        <f>'Jan 2021'!E175+'Feb 2021'!E175</f>
        <v>288.95</v>
      </c>
      <c r="J175" s="15">
        <f>SUM(J172:J174)</f>
        <v>1700</v>
      </c>
    </row>
    <row r="176" spans="1:10" x14ac:dyDescent="0.3">
      <c r="A176" s="4"/>
      <c r="B176" s="4"/>
      <c r="C176" s="4"/>
      <c r="D176" s="14"/>
      <c r="E176" s="14"/>
      <c r="F176" s="14"/>
      <c r="G176" s="14"/>
      <c r="H176" s="14"/>
      <c r="J176" s="14"/>
    </row>
    <row r="177" spans="1:10" ht="15.6" customHeight="1" thickBot="1" x14ac:dyDescent="0.35">
      <c r="A177" s="4"/>
      <c r="B177" s="3" t="s">
        <v>248</v>
      </c>
      <c r="C177" s="3"/>
      <c r="D177" s="17">
        <f>D42+D51+D73+D91+D96+D112+D116+D122+D129+D135+D141+D145+D170+D175</f>
        <v>34771.75</v>
      </c>
      <c r="E177" s="17">
        <f>E42+E51+E73+E91+E96+E112+E116+E122+E129+E135+E141+E145+E170+E175</f>
        <v>35302.468000000001</v>
      </c>
      <c r="F177" s="15"/>
      <c r="G177" s="17">
        <f>'Jan 2021'!D177+'Feb 2021'!D177</f>
        <v>69543.5</v>
      </c>
      <c r="H177" s="17">
        <f>'Jan 2021'!E177+'Feb 2021'!E177</f>
        <v>66938.997999999992</v>
      </c>
      <c r="J177" s="17">
        <f>J42+J51+J73+J91+J96+J112+J116+J122+J129+J135+J141+J145+J170+J175</f>
        <v>417261</v>
      </c>
    </row>
    <row r="178" spans="1:10" ht="16.2" thickTop="1" x14ac:dyDescent="0.3">
      <c r="A178" s="4"/>
      <c r="B178" s="4"/>
      <c r="C178" s="4"/>
      <c r="D178" s="14"/>
      <c r="E178" s="14"/>
      <c r="F178" s="14"/>
      <c r="G178" s="14"/>
      <c r="H178" s="14"/>
      <c r="J178" s="14"/>
    </row>
    <row r="179" spans="1:10" x14ac:dyDescent="0.3">
      <c r="A179" s="4"/>
      <c r="B179" s="4"/>
      <c r="C179" s="4"/>
      <c r="D179" s="14"/>
      <c r="E179" s="14"/>
      <c r="F179" s="14"/>
      <c r="G179" s="14"/>
      <c r="H179" s="14"/>
      <c r="J179" s="14"/>
    </row>
    <row r="180" spans="1:10" ht="16.2" thickBot="1" x14ac:dyDescent="0.35">
      <c r="A180" s="3"/>
      <c r="B180" s="3" t="s">
        <v>250</v>
      </c>
      <c r="C180" s="3"/>
      <c r="D180" s="17">
        <f>D31-D177</f>
        <v>-1762.3333333333358</v>
      </c>
      <c r="E180" s="17">
        <f>E31-E177</f>
        <v>-4441.4680000000008</v>
      </c>
      <c r="F180" s="15"/>
      <c r="G180" s="17">
        <f>'Jan 2021'!D180+'Feb 2021'!D180</f>
        <v>-3524.6666666666715</v>
      </c>
      <c r="H180" s="17">
        <f>'Jan 2021'!E180+'Feb 2021'!E180</f>
        <v>-11650.088</v>
      </c>
      <c r="J180" s="17">
        <f>J31-J177</f>
        <v>-21148</v>
      </c>
    </row>
    <row r="181" spans="1:10" ht="16.2" thickTop="1" x14ac:dyDescent="0.3">
      <c r="A181" s="4"/>
      <c r="B181" s="4"/>
      <c r="C181" s="4"/>
      <c r="D181" s="13"/>
      <c r="E181" s="13"/>
      <c r="F181" s="13"/>
      <c r="J181" s="13"/>
    </row>
    <row r="182" spans="1:10" ht="15.6" customHeight="1" x14ac:dyDescent="0.3">
      <c r="A182" s="6"/>
      <c r="B182" s="6"/>
      <c r="C182" s="6"/>
      <c r="D182" s="13"/>
      <c r="E182" s="13"/>
      <c r="F182" s="13"/>
      <c r="J182" s="13"/>
    </row>
    <row r="183" spans="1:10" x14ac:dyDescent="0.3">
      <c r="D183" s="13"/>
      <c r="E183" s="13"/>
      <c r="F183" s="13"/>
      <c r="J183" s="13"/>
    </row>
    <row r="184" spans="1:10" x14ac:dyDescent="0.3">
      <c r="D184" s="13"/>
      <c r="E184" s="13"/>
      <c r="F184" s="13"/>
      <c r="J184" s="13"/>
    </row>
  </sheetData>
  <sheetProtection algorithmName="SHA-512" hashValue="oqme7s0PnG4kmaeI+z/QJ8eQ1vB6v7asSfG/bSTqvZejMLc4iJc2u+vunPMpFeE2oO1eo5l27a/LHgpXznOSsA==" saltValue="Yms4recpJrz6dvGNekJ0/A==" spinCount="100000" sheet="1" objects="1" scenarios="1"/>
  <mergeCells count="4">
    <mergeCell ref="A1:B1"/>
    <mergeCell ref="A2:B2"/>
    <mergeCell ref="A3:B3"/>
    <mergeCell ref="D5:J5"/>
  </mergeCells>
  <printOptions horizontalCentered="1" gridLines="1"/>
  <pageMargins left="0.25" right="0.25" top="0.75" bottom="0.75" header="0.3" footer="0.3"/>
  <pageSetup scale="82" fitToHeight="0" orientation="portrait" r:id="rId1"/>
  <rowBreaks count="4" manualBreakCount="4">
    <brk id="43" max="7" man="1"/>
    <brk id="81" max="7" man="1"/>
    <brk id="117" max="7" man="1"/>
    <brk id="150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E35C2-1292-4C45-9271-2F206486E26A}">
  <sheetPr>
    <pageSetUpPr fitToPage="1"/>
  </sheetPr>
  <dimension ref="A1:J184"/>
  <sheetViews>
    <sheetView tabSelected="1" zoomScaleNormal="100" workbookViewId="0">
      <pane ySplit="6" topLeftCell="A7" activePane="bottomLeft" state="frozen"/>
      <selection pane="bottomLeft" activeCell="H9" sqref="H9"/>
    </sheetView>
  </sheetViews>
  <sheetFormatPr defaultRowHeight="15.6" x14ac:dyDescent="0.3"/>
  <cols>
    <col min="1" max="1" width="12.109375" style="12" customWidth="1"/>
    <col min="2" max="2" width="38.77734375" style="12" bestFit="1" customWidth="1"/>
    <col min="3" max="3" width="3.77734375" style="12" customWidth="1"/>
    <col min="4" max="4" width="12.77734375" style="12" customWidth="1"/>
    <col min="5" max="5" width="12.77734375" style="14" customWidth="1"/>
    <col min="6" max="6" width="3.77734375" style="12" customWidth="1"/>
    <col min="7" max="8" width="12.77734375" style="12" customWidth="1"/>
    <col min="9" max="9" width="3.77734375" style="12" customWidth="1"/>
    <col min="10" max="10" width="12.77734375" style="12" customWidth="1"/>
    <col min="11" max="16384" width="8.88671875" style="12"/>
  </cols>
  <sheetData>
    <row r="1" spans="1:10" ht="15.6" customHeight="1" x14ac:dyDescent="0.3">
      <c r="A1" s="42" t="s">
        <v>208</v>
      </c>
      <c r="B1" s="42"/>
      <c r="C1" s="27"/>
    </row>
    <row r="2" spans="1:10" x14ac:dyDescent="0.3">
      <c r="A2" s="42" t="s">
        <v>246</v>
      </c>
      <c r="B2" s="42"/>
      <c r="C2" s="27"/>
    </row>
    <row r="3" spans="1:10" x14ac:dyDescent="0.3">
      <c r="A3" s="43" t="s">
        <v>266</v>
      </c>
      <c r="B3" s="43"/>
      <c r="C3" s="28"/>
    </row>
    <row r="4" spans="1:10" ht="16.2" thickBot="1" x14ac:dyDescent="0.35">
      <c r="A4" s="28"/>
      <c r="B4" s="28"/>
      <c r="C4" s="28"/>
    </row>
    <row r="5" spans="1:10" ht="24" thickBot="1" x14ac:dyDescent="0.5">
      <c r="A5" s="1"/>
      <c r="B5" s="1"/>
      <c r="C5" s="1"/>
      <c r="D5" s="44">
        <v>2021</v>
      </c>
      <c r="E5" s="45"/>
      <c r="F5" s="45"/>
      <c r="G5" s="45"/>
      <c r="H5" s="45"/>
      <c r="I5" s="45"/>
      <c r="J5" s="46"/>
    </row>
    <row r="6" spans="1:10" ht="54.6" thickBot="1" x14ac:dyDescent="0.4">
      <c r="A6" s="18" t="s">
        <v>0</v>
      </c>
      <c r="B6" s="18" t="s">
        <v>95</v>
      </c>
      <c r="C6" s="18"/>
      <c r="D6" s="22" t="s">
        <v>227</v>
      </c>
      <c r="E6" s="29" t="s">
        <v>267</v>
      </c>
      <c r="F6" s="26"/>
      <c r="G6" s="26" t="s">
        <v>254</v>
      </c>
      <c r="H6" s="26" t="s">
        <v>252</v>
      </c>
      <c r="I6" s="23"/>
      <c r="J6" s="24" t="s">
        <v>253</v>
      </c>
    </row>
    <row r="7" spans="1:10" x14ac:dyDescent="0.3">
      <c r="A7" s="4"/>
      <c r="B7" s="4"/>
      <c r="C7" s="4"/>
      <c r="D7" s="14"/>
      <c r="F7" s="14"/>
      <c r="J7" s="14"/>
    </row>
    <row r="8" spans="1:10" x14ac:dyDescent="0.3">
      <c r="A8" s="2" t="s">
        <v>1</v>
      </c>
      <c r="B8" s="2"/>
      <c r="C8" s="2"/>
      <c r="D8" s="14"/>
      <c r="F8" s="14"/>
      <c r="J8" s="14"/>
    </row>
    <row r="9" spans="1:10" ht="15.6" customHeight="1" x14ac:dyDescent="0.3">
      <c r="A9" s="1" t="s">
        <v>2</v>
      </c>
      <c r="B9" s="1" t="s">
        <v>96</v>
      </c>
      <c r="C9" s="1"/>
      <c r="D9" s="14">
        <f>J9/12</f>
        <v>21130.25</v>
      </c>
      <c r="E9" s="14">
        <v>22189</v>
      </c>
      <c r="F9" s="14"/>
      <c r="G9" s="14">
        <f>'Jan 2021'!D9+'Feb 2021'!D9+'Mar 2021'!D9</f>
        <v>63390.75</v>
      </c>
      <c r="H9" s="14">
        <f>'Jan 2021'!E9+'Feb 2021'!E9+'Mar 2021'!E9</f>
        <v>60625.03</v>
      </c>
      <c r="J9" s="14">
        <v>253563</v>
      </c>
    </row>
    <row r="10" spans="1:10" ht="15.6" customHeight="1" x14ac:dyDescent="0.3">
      <c r="A10" s="1" t="s">
        <v>3</v>
      </c>
      <c r="B10" s="1" t="s">
        <v>97</v>
      </c>
      <c r="C10" s="1"/>
      <c r="D10" s="14">
        <f>J10/12</f>
        <v>0</v>
      </c>
      <c r="E10" s="14">
        <v>0</v>
      </c>
      <c r="F10" s="14"/>
      <c r="G10" s="14">
        <f>'Jan 2021'!D10+'Feb 2021'!D10+'Mar 2021'!D10</f>
        <v>0</v>
      </c>
      <c r="H10" s="14">
        <f>'Jan 2021'!E10+'Feb 2021'!E10+'Mar 2021'!E10</f>
        <v>0</v>
      </c>
      <c r="J10" s="14">
        <v>0</v>
      </c>
    </row>
    <row r="11" spans="1:10" ht="15.6" customHeight="1" x14ac:dyDescent="0.3">
      <c r="A11" s="1" t="s">
        <v>4</v>
      </c>
      <c r="B11" s="1" t="s">
        <v>98</v>
      </c>
      <c r="C11" s="1"/>
      <c r="D11" s="14">
        <f>J11/12</f>
        <v>0</v>
      </c>
      <c r="E11" s="14">
        <v>0</v>
      </c>
      <c r="F11" s="14"/>
      <c r="G11" s="14">
        <f>'Jan 2021'!D11+'Feb 2021'!D11+'Mar 2021'!D11</f>
        <v>0</v>
      </c>
      <c r="H11" s="14">
        <f>'Jan 2021'!E11+'Feb 2021'!E11+'Mar 2021'!E11</f>
        <v>0</v>
      </c>
      <c r="J11" s="14">
        <v>0</v>
      </c>
    </row>
    <row r="12" spans="1:10" ht="15.6" customHeight="1" x14ac:dyDescent="0.3">
      <c r="A12" s="1" t="s">
        <v>5</v>
      </c>
      <c r="B12" s="1" t="s">
        <v>256</v>
      </c>
      <c r="C12" s="1"/>
      <c r="D12" s="16">
        <f>J12/12</f>
        <v>5104.166666666667</v>
      </c>
      <c r="E12" s="16">
        <v>5437.5</v>
      </c>
      <c r="F12" s="14"/>
      <c r="G12" s="16">
        <f>'Jan 2021'!D12+'Feb 2021'!D12+'Mar 2021'!D12</f>
        <v>15312.5</v>
      </c>
      <c r="H12" s="16">
        <f>'Jan 2021'!E12+'Feb 2021'!E12+'Mar 2021'!E12</f>
        <v>16312.5</v>
      </c>
      <c r="J12" s="16">
        <v>61250</v>
      </c>
    </row>
    <row r="13" spans="1:10" ht="15.6" customHeight="1" x14ac:dyDescent="0.3">
      <c r="A13" s="4"/>
      <c r="B13" s="3" t="s">
        <v>99</v>
      </c>
      <c r="C13" s="3"/>
      <c r="D13" s="15">
        <f>SUM(D9:D12)</f>
        <v>26234.416666666668</v>
      </c>
      <c r="E13" s="15">
        <f>SUM(E9:E12)</f>
        <v>27626.5</v>
      </c>
      <c r="F13" s="15"/>
      <c r="G13" s="15">
        <f>'Jan 2021'!D13+'Feb 2021'!D13+'Mar 2021'!D13</f>
        <v>78703.25</v>
      </c>
      <c r="H13" s="15">
        <f>'Jan 2021'!E13+'Feb 2021'!E13+'Mar 2021'!E13</f>
        <v>76937.53</v>
      </c>
      <c r="J13" s="15">
        <f>SUM(J9:J12)</f>
        <v>314813</v>
      </c>
    </row>
    <row r="14" spans="1:10" x14ac:dyDescent="0.3">
      <c r="A14" s="4"/>
      <c r="B14" s="4"/>
      <c r="C14" s="4"/>
      <c r="D14" s="14"/>
      <c r="F14" s="14"/>
      <c r="G14" s="14"/>
      <c r="H14" s="14"/>
      <c r="J14" s="14"/>
    </row>
    <row r="15" spans="1:10" ht="15.6" customHeight="1" x14ac:dyDescent="0.3">
      <c r="A15" s="1" t="s">
        <v>6</v>
      </c>
      <c r="B15" s="1" t="s">
        <v>100</v>
      </c>
      <c r="C15" s="1"/>
      <c r="D15" s="14">
        <f>J15/12</f>
        <v>2916.6666666666665</v>
      </c>
      <c r="E15" s="14">
        <v>5210</v>
      </c>
      <c r="F15" s="14"/>
      <c r="G15" s="14">
        <f>'Jan 2021'!D15+'Feb 2021'!D15+'Mar 2021'!D15</f>
        <v>8750</v>
      </c>
      <c r="H15" s="14">
        <f>'Jan 2021'!E15+'Feb 2021'!E15+'Mar 2021'!E15</f>
        <v>10985</v>
      </c>
      <c r="J15" s="14">
        <v>35000</v>
      </c>
    </row>
    <row r="16" spans="1:10" ht="15.6" customHeight="1" x14ac:dyDescent="0.3">
      <c r="A16" s="1" t="s">
        <v>7</v>
      </c>
      <c r="B16" s="1" t="s">
        <v>101</v>
      </c>
      <c r="C16" s="1"/>
      <c r="D16" s="14">
        <f>J16/12</f>
        <v>250</v>
      </c>
      <c r="E16" s="14">
        <v>0</v>
      </c>
      <c r="F16" s="14"/>
      <c r="G16" s="14">
        <f>'Jan 2021'!D16+'Feb 2021'!D16+'Mar 2021'!D16</f>
        <v>750</v>
      </c>
      <c r="H16" s="14">
        <f>'Jan 2021'!E16+'Feb 2021'!E16+'Mar 2021'!E16</f>
        <v>0</v>
      </c>
      <c r="J16" s="14">
        <v>3000</v>
      </c>
    </row>
    <row r="17" spans="1:10" ht="15.6" customHeight="1" x14ac:dyDescent="0.3">
      <c r="A17" s="1" t="s">
        <v>8</v>
      </c>
      <c r="B17" s="1" t="s">
        <v>102</v>
      </c>
      <c r="C17" s="1"/>
      <c r="D17" s="16">
        <f>J17/12</f>
        <v>166.66666666666666</v>
      </c>
      <c r="E17" s="16">
        <v>0</v>
      </c>
      <c r="F17" s="14"/>
      <c r="G17" s="16">
        <f>'Jan 2021'!D17+'Feb 2021'!D17+'Mar 2021'!D17</f>
        <v>500</v>
      </c>
      <c r="H17" s="16">
        <f>'Jan 2021'!E17+'Feb 2021'!E17+'Mar 2021'!E17</f>
        <v>0</v>
      </c>
      <c r="J17" s="16">
        <v>2000</v>
      </c>
    </row>
    <row r="18" spans="1:10" ht="15.6" customHeight="1" x14ac:dyDescent="0.3">
      <c r="A18" s="4"/>
      <c r="B18" s="3" t="s">
        <v>103</v>
      </c>
      <c r="C18" s="3"/>
      <c r="D18" s="15">
        <f>SUM(D15:D17)</f>
        <v>3333.333333333333</v>
      </c>
      <c r="E18" s="15">
        <f>SUM(E15:E17)</f>
        <v>5210</v>
      </c>
      <c r="F18" s="15"/>
      <c r="G18" s="15">
        <f>'Jan 2021'!D18+'Feb 2021'!D18+'Mar 2021'!D18</f>
        <v>10000</v>
      </c>
      <c r="H18" s="15">
        <f>'Jan 2021'!E18+'Feb 2021'!E18+'Mar 2021'!E18</f>
        <v>10985</v>
      </c>
      <c r="J18" s="15">
        <f>SUM(J15:J17)</f>
        <v>40000</v>
      </c>
    </row>
    <row r="19" spans="1:10" x14ac:dyDescent="0.3">
      <c r="A19" s="4"/>
      <c r="B19" s="4"/>
      <c r="C19" s="4"/>
      <c r="D19" s="14"/>
      <c r="F19" s="14"/>
      <c r="G19" s="14"/>
      <c r="H19" s="14"/>
      <c r="J19" s="14"/>
    </row>
    <row r="20" spans="1:10" ht="15.6" customHeight="1" x14ac:dyDescent="0.3">
      <c r="A20" s="1" t="s">
        <v>9</v>
      </c>
      <c r="B20" s="1" t="s">
        <v>104</v>
      </c>
      <c r="C20" s="1"/>
      <c r="D20" s="14">
        <f t="shared" ref="D20:D27" si="0">J20/12</f>
        <v>375</v>
      </c>
      <c r="E20" s="14">
        <v>736.23</v>
      </c>
      <c r="F20" s="14"/>
      <c r="G20" s="14">
        <f>'Jan 2021'!D20+'Feb 2021'!D20+'Mar 2021'!D20</f>
        <v>1125</v>
      </c>
      <c r="H20" s="14">
        <f>'Jan 2021'!E20+'Feb 2021'!E20+'Mar 2021'!E20</f>
        <v>736.23</v>
      </c>
      <c r="J20" s="14">
        <v>4500</v>
      </c>
    </row>
    <row r="21" spans="1:10" ht="15.6" customHeight="1" x14ac:dyDescent="0.3">
      <c r="A21" s="1" t="s">
        <v>209</v>
      </c>
      <c r="B21" s="1" t="s">
        <v>210</v>
      </c>
      <c r="C21" s="1"/>
      <c r="D21" s="14">
        <f t="shared" si="0"/>
        <v>833.33333333333337</v>
      </c>
      <c r="E21" s="14">
        <v>0</v>
      </c>
      <c r="F21" s="14"/>
      <c r="G21" s="14">
        <f>'Jan 2021'!D21+'Feb 2021'!D21+'Mar 2021'!D21</f>
        <v>2500</v>
      </c>
      <c r="H21" s="14">
        <f>'Jan 2021'!E21+'Feb 2021'!E21+'Mar 2021'!E21</f>
        <v>200</v>
      </c>
      <c r="J21" s="14">
        <v>10000</v>
      </c>
    </row>
    <row r="22" spans="1:10" ht="15.6" customHeight="1" x14ac:dyDescent="0.3">
      <c r="A22" s="1" t="s">
        <v>10</v>
      </c>
      <c r="B22" s="1" t="s">
        <v>105</v>
      </c>
      <c r="C22" s="1"/>
      <c r="D22" s="14">
        <f t="shared" si="0"/>
        <v>108.33333333333333</v>
      </c>
      <c r="E22" s="14">
        <v>0</v>
      </c>
      <c r="F22" s="14"/>
      <c r="G22" s="14">
        <f>'Jan 2021'!D22+'Feb 2021'!D22+'Mar 2021'!D22</f>
        <v>325</v>
      </c>
      <c r="H22" s="14">
        <f>'Jan 2021'!E22+'Feb 2021'!E22+'Mar 2021'!E22</f>
        <v>0</v>
      </c>
      <c r="J22" s="14">
        <v>1300</v>
      </c>
    </row>
    <row r="23" spans="1:10" ht="16.2" customHeight="1" x14ac:dyDescent="0.3">
      <c r="A23" s="1" t="s">
        <v>11</v>
      </c>
      <c r="B23" s="1" t="s">
        <v>211</v>
      </c>
      <c r="C23" s="1"/>
      <c r="D23" s="14">
        <f t="shared" si="0"/>
        <v>41.666666666666664</v>
      </c>
      <c r="E23" s="14">
        <v>0</v>
      </c>
      <c r="F23" s="14"/>
      <c r="G23" s="14">
        <f>'Jan 2021'!D23+'Feb 2021'!D23+'Mar 2021'!D23</f>
        <v>125</v>
      </c>
      <c r="H23" s="14">
        <f>'Jan 2021'!E23+'Feb 2021'!E23+'Mar 2021'!E23</f>
        <v>0</v>
      </c>
      <c r="J23" s="14">
        <v>500</v>
      </c>
    </row>
    <row r="24" spans="1:10" ht="15.6" customHeight="1" x14ac:dyDescent="0.3">
      <c r="A24" s="1" t="s">
        <v>12</v>
      </c>
      <c r="B24" s="1" t="s">
        <v>106</v>
      </c>
      <c r="C24" s="1"/>
      <c r="D24" s="14">
        <f t="shared" si="0"/>
        <v>0</v>
      </c>
      <c r="E24" s="14">
        <v>0</v>
      </c>
      <c r="F24" s="14"/>
      <c r="G24" s="14">
        <f>'Jan 2021'!D24+'Feb 2021'!D24+'Mar 2021'!D24</f>
        <v>0</v>
      </c>
      <c r="H24" s="14">
        <f>'Jan 2021'!E24+'Feb 2021'!E24+'Mar 2021'!E24</f>
        <v>0</v>
      </c>
      <c r="J24" s="14">
        <v>0</v>
      </c>
    </row>
    <row r="25" spans="1:10" ht="15.6" customHeight="1" x14ac:dyDescent="0.3">
      <c r="A25" s="1" t="s">
        <v>212</v>
      </c>
      <c r="B25" s="1" t="s">
        <v>213</v>
      </c>
      <c r="C25" s="1"/>
      <c r="D25" s="14">
        <f t="shared" si="0"/>
        <v>0</v>
      </c>
      <c r="E25" s="14">
        <v>1.41</v>
      </c>
      <c r="F25" s="14"/>
      <c r="G25" s="14">
        <f>'Jan 2021'!D25+'Feb 2021'!D25+'Mar 2021'!D25</f>
        <v>0</v>
      </c>
      <c r="H25" s="14">
        <f>'Jan 2021'!E25+'Feb 2021'!E25+'Mar 2021'!E25</f>
        <v>4.29</v>
      </c>
      <c r="J25" s="14">
        <v>0</v>
      </c>
    </row>
    <row r="26" spans="1:10" ht="15.6" customHeight="1" x14ac:dyDescent="0.3">
      <c r="A26" s="1" t="s">
        <v>214</v>
      </c>
      <c r="B26" s="1" t="s">
        <v>215</v>
      </c>
      <c r="C26" s="1"/>
      <c r="D26" s="14">
        <f t="shared" si="0"/>
        <v>2083.3333333333335</v>
      </c>
      <c r="E26" s="14">
        <v>0</v>
      </c>
      <c r="F26" s="14"/>
      <c r="G26" s="14">
        <f>'Jan 2021'!D26+'Feb 2021'!D26+'Mar 2021'!D26</f>
        <v>6250</v>
      </c>
      <c r="H26" s="14">
        <f>'Jan 2021'!E26+'Feb 2021'!E26+'Mar 2021'!E26</f>
        <v>0</v>
      </c>
      <c r="J26" s="14">
        <v>25000</v>
      </c>
    </row>
    <row r="27" spans="1:10" ht="15.6" customHeight="1" x14ac:dyDescent="0.3">
      <c r="A27" s="1" t="s">
        <v>216</v>
      </c>
      <c r="B27" s="1" t="s">
        <v>217</v>
      </c>
      <c r="C27" s="1"/>
      <c r="D27" s="14">
        <f t="shared" si="0"/>
        <v>0</v>
      </c>
      <c r="E27" s="14">
        <v>0</v>
      </c>
      <c r="F27" s="14"/>
      <c r="G27" s="14">
        <f>'Jan 2021'!D27+'Feb 2021'!D27+'Mar 2021'!D27</f>
        <v>0</v>
      </c>
      <c r="H27" s="14">
        <f>'Jan 2021'!E27+'Feb 2021'!E27+'Mar 2021'!E27</f>
        <v>0</v>
      </c>
      <c r="J27" s="14">
        <v>0</v>
      </c>
    </row>
    <row r="28" spans="1:10" ht="15.6" customHeight="1" x14ac:dyDescent="0.3">
      <c r="A28" s="1" t="s">
        <v>268</v>
      </c>
      <c r="B28" s="1" t="s">
        <v>269</v>
      </c>
      <c r="C28" s="1"/>
      <c r="D28" s="16">
        <v>0</v>
      </c>
      <c r="E28" s="16">
        <v>34.57</v>
      </c>
      <c r="F28" s="14"/>
      <c r="G28" s="16">
        <f>'Jan 2021'!D28+'Feb 2021'!D28+'Mar 2021'!D28</f>
        <v>0</v>
      </c>
      <c r="H28" s="16">
        <f>'Jan 2021'!E28+'Feb 2021'!E28+'Mar 2021'!E28</f>
        <v>34.57</v>
      </c>
      <c r="J28" s="16">
        <v>0</v>
      </c>
    </row>
    <row r="29" spans="1:10" ht="15.6" customHeight="1" x14ac:dyDescent="0.3">
      <c r="A29" s="4"/>
      <c r="B29" s="3" t="s">
        <v>107</v>
      </c>
      <c r="C29" s="3"/>
      <c r="D29" s="15">
        <f>SUM(D20:D27)</f>
        <v>3441.666666666667</v>
      </c>
      <c r="E29" s="15">
        <f>SUM(E20:E28)</f>
        <v>772.21</v>
      </c>
      <c r="F29" s="15"/>
      <c r="G29" s="15">
        <f>'Jan 2021'!D29+'Feb 2021'!D29+'Mar 2021'!D29</f>
        <v>10325</v>
      </c>
      <c r="H29" s="15">
        <f>'Jan 2021'!E29+'Feb 2021'!E29+'Mar 2021'!E29</f>
        <v>975.09</v>
      </c>
      <c r="J29" s="15">
        <f>SUM(J20:J28)</f>
        <v>41300</v>
      </c>
    </row>
    <row r="30" spans="1:10" x14ac:dyDescent="0.3">
      <c r="A30" s="4"/>
      <c r="B30" s="4"/>
      <c r="C30" s="4"/>
      <c r="D30" s="14"/>
      <c r="F30" s="14"/>
      <c r="G30" s="14"/>
      <c r="H30" s="14"/>
      <c r="J30" s="14"/>
    </row>
    <row r="31" spans="1:10" ht="15.6" customHeight="1" thickBot="1" x14ac:dyDescent="0.35">
      <c r="A31" s="4"/>
      <c r="B31" s="3" t="s">
        <v>108</v>
      </c>
      <c r="C31" s="3"/>
      <c r="D31" s="17">
        <f>D13+D18+D29</f>
        <v>33009.416666666664</v>
      </c>
      <c r="E31" s="17">
        <f>E13+E18+E29</f>
        <v>33608.71</v>
      </c>
      <c r="F31" s="15"/>
      <c r="G31" s="17">
        <f>'Jan 2021'!D31+'Feb 2021'!D31+'Mar 2021'!D31</f>
        <v>99028.25</v>
      </c>
      <c r="H31" s="17">
        <f>'Jan 2021'!E31+'Feb 2021'!E31+'Mar 2021'!E31</f>
        <v>88897.62</v>
      </c>
      <c r="J31" s="17">
        <f>J13+J18+J29</f>
        <v>396113</v>
      </c>
    </row>
    <row r="32" spans="1:10" ht="16.2" thickTop="1" x14ac:dyDescent="0.3">
      <c r="A32" s="4"/>
      <c r="B32" s="4"/>
      <c r="C32" s="4"/>
      <c r="D32" s="14"/>
      <c r="F32" s="14"/>
      <c r="G32" s="14"/>
      <c r="H32" s="14"/>
      <c r="J32" s="14"/>
    </row>
    <row r="33" spans="1:10" x14ac:dyDescent="0.3">
      <c r="A33" s="4"/>
      <c r="B33" s="4"/>
      <c r="C33" s="4"/>
      <c r="D33" s="14"/>
      <c r="F33" s="14"/>
      <c r="G33" s="14"/>
      <c r="H33" s="14"/>
      <c r="J33" s="14"/>
    </row>
    <row r="34" spans="1:10" x14ac:dyDescent="0.3">
      <c r="A34" s="2" t="s">
        <v>13</v>
      </c>
      <c r="B34" s="2"/>
      <c r="C34" s="2"/>
      <c r="D34" s="14"/>
      <c r="F34" s="14"/>
      <c r="G34" s="14"/>
      <c r="H34" s="14"/>
      <c r="J34" s="14"/>
    </row>
    <row r="35" spans="1:10" ht="15.6" customHeight="1" x14ac:dyDescent="0.3">
      <c r="A35" s="1" t="s">
        <v>14</v>
      </c>
      <c r="B35" s="1" t="s">
        <v>109</v>
      </c>
      <c r="C35" s="1"/>
      <c r="D35" s="14">
        <f t="shared" ref="D35:D41" si="1">J35/12</f>
        <v>4000</v>
      </c>
      <c r="E35" s="14">
        <f>2000+2000</f>
        <v>4000</v>
      </c>
      <c r="F35" s="14"/>
      <c r="G35" s="14">
        <f>'Jan 2021'!D35+'Feb 2021'!D35+'Mar 2021'!D35</f>
        <v>12000</v>
      </c>
      <c r="H35" s="14">
        <f>'Jan 2021'!E35+'Feb 2021'!E35+'Mar 2021'!E35</f>
        <v>12000</v>
      </c>
      <c r="J35" s="14">
        <v>48000</v>
      </c>
    </row>
    <row r="36" spans="1:10" ht="15.6" customHeight="1" x14ac:dyDescent="0.3">
      <c r="A36" s="1" t="s">
        <v>15</v>
      </c>
      <c r="B36" s="1" t="s">
        <v>110</v>
      </c>
      <c r="C36" s="1"/>
      <c r="D36" s="14">
        <f t="shared" si="1"/>
        <v>2083.3333333333335</v>
      </c>
      <c r="E36" s="14">
        <v>2083.34</v>
      </c>
      <c r="F36" s="14"/>
      <c r="G36" s="14">
        <f>'Jan 2021'!D36+'Feb 2021'!D36+'Mar 2021'!D36</f>
        <v>6250</v>
      </c>
      <c r="H36" s="14">
        <f>'Jan 2021'!E36+'Feb 2021'!E36+'Mar 2021'!E36</f>
        <v>7559.02</v>
      </c>
      <c r="J36" s="14">
        <v>25000</v>
      </c>
    </row>
    <row r="37" spans="1:10" ht="15.6" customHeight="1" x14ac:dyDescent="0.3">
      <c r="A37" s="1" t="s">
        <v>16</v>
      </c>
      <c r="B37" s="1" t="s">
        <v>111</v>
      </c>
      <c r="C37" s="1"/>
      <c r="D37" s="14">
        <f t="shared" si="1"/>
        <v>851.66666666666663</v>
      </c>
      <c r="E37" s="14">
        <v>0</v>
      </c>
      <c r="F37" s="14"/>
      <c r="G37" s="14">
        <f>'Jan 2021'!D37+'Feb 2021'!D37+'Mar 2021'!D37</f>
        <v>2555</v>
      </c>
      <c r="H37" s="14">
        <f>'Jan 2021'!E37+'Feb 2021'!E37+'Mar 2021'!E37</f>
        <v>2562</v>
      </c>
      <c r="J37" s="14">
        <v>10220</v>
      </c>
    </row>
    <row r="38" spans="1:10" ht="15.6" customHeight="1" x14ac:dyDescent="0.3">
      <c r="A38" s="1" t="s">
        <v>219</v>
      </c>
      <c r="B38" s="1" t="s">
        <v>220</v>
      </c>
      <c r="C38" s="1"/>
      <c r="D38" s="14">
        <f t="shared" si="1"/>
        <v>91.25</v>
      </c>
      <c r="E38" s="14">
        <v>91.25</v>
      </c>
      <c r="F38" s="14"/>
      <c r="G38" s="14">
        <f>'Jan 2021'!D38+'Feb 2021'!D38+'Mar 2021'!D38</f>
        <v>273.75</v>
      </c>
      <c r="H38" s="14">
        <f>'Jan 2021'!E38+'Feb 2021'!E38+'Mar 2021'!E38</f>
        <v>273.75</v>
      </c>
      <c r="J38" s="14">
        <v>1095</v>
      </c>
    </row>
    <row r="39" spans="1:10" ht="15.6" customHeight="1" x14ac:dyDescent="0.3">
      <c r="A39" s="1" t="s">
        <v>17</v>
      </c>
      <c r="B39" s="1" t="s">
        <v>112</v>
      </c>
      <c r="C39" s="1"/>
      <c r="D39" s="14">
        <f t="shared" si="1"/>
        <v>2244.5833333333335</v>
      </c>
      <c r="E39" s="14">
        <v>2431</v>
      </c>
      <c r="F39" s="14"/>
      <c r="G39" s="14">
        <f>'Jan 2021'!D39+'Feb 2021'!D39+'Mar 2021'!D39</f>
        <v>6733.75</v>
      </c>
      <c r="H39" s="14">
        <f>'Jan 2021'!E39+'Feb 2021'!E39+'Mar 2021'!E39</f>
        <v>6927</v>
      </c>
      <c r="J39" s="14">
        <v>26935</v>
      </c>
    </row>
    <row r="40" spans="1:10" ht="15.6" customHeight="1" x14ac:dyDescent="0.3">
      <c r="A40" s="1" t="s">
        <v>18</v>
      </c>
      <c r="B40" s="1" t="s">
        <v>113</v>
      </c>
      <c r="C40" s="1"/>
      <c r="D40" s="14">
        <f t="shared" si="1"/>
        <v>500</v>
      </c>
      <c r="E40" s="14">
        <v>601.69000000000005</v>
      </c>
      <c r="F40" s="14"/>
      <c r="G40" s="14">
        <f>'Jan 2021'!D40+'Feb 2021'!D40+'Mar 2021'!D40</f>
        <v>1500</v>
      </c>
      <c r="H40" s="14">
        <f>'Jan 2021'!E40+'Feb 2021'!E40+'Mar 2021'!E40</f>
        <v>2108.37</v>
      </c>
      <c r="J40" s="14">
        <v>6000</v>
      </c>
    </row>
    <row r="41" spans="1:10" ht="15.6" customHeight="1" x14ac:dyDescent="0.3">
      <c r="A41" s="1" t="s">
        <v>175</v>
      </c>
      <c r="B41" s="1" t="s">
        <v>193</v>
      </c>
      <c r="C41" s="1"/>
      <c r="D41" s="16">
        <f t="shared" si="1"/>
        <v>465.41666666666669</v>
      </c>
      <c r="E41" s="16">
        <v>465.38</v>
      </c>
      <c r="F41" s="14"/>
      <c r="G41" s="16">
        <f>'Jan 2021'!D41+'Feb 2021'!D41+'Mar 2021'!D41</f>
        <v>1396.25</v>
      </c>
      <c r="H41" s="16">
        <f>'Jan 2021'!E41+'Feb 2021'!E41+'Mar 2021'!E41</f>
        <v>1395.798</v>
      </c>
      <c r="J41" s="16">
        <v>5585</v>
      </c>
    </row>
    <row r="42" spans="1:10" ht="15.6" customHeight="1" x14ac:dyDescent="0.3">
      <c r="A42" s="4"/>
      <c r="B42" s="3" t="s">
        <v>228</v>
      </c>
      <c r="C42" s="3"/>
      <c r="D42" s="15">
        <f>SUM(D35:D41)</f>
        <v>10236.25</v>
      </c>
      <c r="E42" s="15">
        <f>SUM(E35:E41)</f>
        <v>9672.66</v>
      </c>
      <c r="F42" s="15"/>
      <c r="G42" s="15">
        <f>'Jan 2021'!D42+'Feb 2021'!D42+'Mar 2021'!D42</f>
        <v>30708.75</v>
      </c>
      <c r="H42" s="15">
        <f>'Jan 2021'!E42+'Feb 2021'!E42+'Mar 2021'!E42</f>
        <v>32825.937999999995</v>
      </c>
      <c r="J42" s="15">
        <f>SUM(J35:J41)</f>
        <v>122835</v>
      </c>
    </row>
    <row r="43" spans="1:10" x14ac:dyDescent="0.3">
      <c r="A43" s="4"/>
      <c r="B43" s="4"/>
      <c r="C43" s="4"/>
      <c r="D43" s="14"/>
      <c r="F43" s="14"/>
      <c r="G43" s="14"/>
      <c r="H43" s="14"/>
      <c r="J43" s="14"/>
    </row>
    <row r="44" spans="1:10" ht="15.6" customHeight="1" x14ac:dyDescent="0.3">
      <c r="A44" s="1" t="s">
        <v>19</v>
      </c>
      <c r="B44" s="1" t="s">
        <v>202</v>
      </c>
      <c r="C44" s="1"/>
      <c r="D44" s="14">
        <f t="shared" ref="D44:D50" si="2">J44/12</f>
        <v>2541.6666666666665</v>
      </c>
      <c r="E44" s="14">
        <v>3416.66</v>
      </c>
      <c r="F44" s="14"/>
      <c r="G44" s="14">
        <f>'Jan 2021'!D44+'Feb 2021'!D44+'Mar 2021'!D44</f>
        <v>7625</v>
      </c>
      <c r="H44" s="14">
        <f>'Jan 2021'!E44+'Feb 2021'!E44+'Mar 2021'!E44</f>
        <v>11999.98</v>
      </c>
      <c r="J44" s="14">
        <v>30500</v>
      </c>
    </row>
    <row r="45" spans="1:10" ht="15.6" customHeight="1" x14ac:dyDescent="0.3">
      <c r="A45" s="1" t="s">
        <v>20</v>
      </c>
      <c r="B45" s="1" t="s">
        <v>204</v>
      </c>
      <c r="C45" s="1"/>
      <c r="D45" s="14">
        <f t="shared" si="2"/>
        <v>622.83333333333337</v>
      </c>
      <c r="E45" s="14">
        <v>775.75</v>
      </c>
      <c r="F45" s="14"/>
      <c r="G45" s="14">
        <f>'Jan 2021'!D45+'Feb 2021'!D45+'Mar 2021'!D45</f>
        <v>1868.5</v>
      </c>
      <c r="H45" s="14">
        <f>'Jan 2021'!E45+'Feb 2021'!E45+'Mar 2021'!E45</f>
        <v>818.25</v>
      </c>
      <c r="J45" s="14">
        <v>7474</v>
      </c>
    </row>
    <row r="46" spans="1:10" ht="15.6" customHeight="1" x14ac:dyDescent="0.3">
      <c r="A46" s="4" t="s">
        <v>224</v>
      </c>
      <c r="B46" s="1" t="s">
        <v>218</v>
      </c>
      <c r="C46" s="1"/>
      <c r="D46" s="14">
        <f t="shared" si="2"/>
        <v>0</v>
      </c>
      <c r="E46" s="14">
        <v>0</v>
      </c>
      <c r="F46" s="14"/>
      <c r="G46" s="14">
        <f>'Jan 2021'!D46+'Feb 2021'!D46+'Mar 2021'!D46</f>
        <v>0</v>
      </c>
      <c r="H46" s="14">
        <f>'Jan 2021'!E46+'Feb 2021'!E46+'Mar 2021'!E46</f>
        <v>0</v>
      </c>
      <c r="J46" s="14">
        <v>0</v>
      </c>
    </row>
    <row r="47" spans="1:10" ht="15.6" customHeight="1" x14ac:dyDescent="0.3">
      <c r="A47" s="1" t="s">
        <v>222</v>
      </c>
      <c r="B47" s="1" t="s">
        <v>203</v>
      </c>
      <c r="C47" s="1"/>
      <c r="D47" s="14">
        <f t="shared" si="2"/>
        <v>1750</v>
      </c>
      <c r="E47" s="14">
        <v>875</v>
      </c>
      <c r="F47" s="14"/>
      <c r="G47" s="14">
        <f>'Jan 2021'!D47+'Feb 2021'!D47+'Mar 2021'!D47</f>
        <v>5250</v>
      </c>
      <c r="H47" s="14">
        <f>'Jan 2021'!E47+'Feb 2021'!E47+'Mar 2021'!E47</f>
        <v>875</v>
      </c>
      <c r="J47" s="14">
        <v>21000</v>
      </c>
    </row>
    <row r="48" spans="1:10" ht="15.6" customHeight="1" x14ac:dyDescent="0.3">
      <c r="A48" s="4" t="s">
        <v>223</v>
      </c>
      <c r="B48" s="1" t="s">
        <v>206</v>
      </c>
      <c r="C48" s="1"/>
      <c r="D48" s="14">
        <f t="shared" si="2"/>
        <v>0</v>
      </c>
      <c r="E48" s="14">
        <v>0</v>
      </c>
      <c r="F48" s="14"/>
      <c r="G48" s="14">
        <f>'Jan 2021'!D48+'Feb 2021'!D48+'Mar 2021'!D48</f>
        <v>0</v>
      </c>
      <c r="H48" s="14">
        <f>'Jan 2021'!E48+'Feb 2021'!E48+'Mar 2021'!E48</f>
        <v>0</v>
      </c>
      <c r="J48" s="14">
        <v>0</v>
      </c>
    </row>
    <row r="49" spans="1:10" ht="15.6" customHeight="1" x14ac:dyDescent="0.3">
      <c r="A49" s="1" t="s">
        <v>21</v>
      </c>
      <c r="B49" s="1" t="s">
        <v>205</v>
      </c>
      <c r="C49" s="1"/>
      <c r="D49" s="14">
        <f t="shared" si="2"/>
        <v>141.66666666666666</v>
      </c>
      <c r="E49" s="14">
        <v>0</v>
      </c>
      <c r="F49" s="14"/>
      <c r="G49" s="14">
        <f>'Jan 2021'!D49+'Feb 2021'!D49+'Mar 2021'!D49</f>
        <v>425</v>
      </c>
      <c r="H49" s="14">
        <f>'Jan 2021'!E49+'Feb 2021'!E49+'Mar 2021'!E49</f>
        <v>0</v>
      </c>
      <c r="J49" s="14">
        <v>1700</v>
      </c>
    </row>
    <row r="50" spans="1:10" ht="15.6" customHeight="1" x14ac:dyDescent="0.3">
      <c r="A50" s="4" t="s">
        <v>225</v>
      </c>
      <c r="B50" s="7" t="s">
        <v>207</v>
      </c>
      <c r="C50" s="7"/>
      <c r="D50" s="16">
        <f t="shared" si="2"/>
        <v>328.33333333333331</v>
      </c>
      <c r="E50" s="16">
        <v>164.17</v>
      </c>
      <c r="F50" s="14"/>
      <c r="G50" s="16">
        <f>'Jan 2021'!D50+'Feb 2021'!D50+'Mar 2021'!D50</f>
        <v>985</v>
      </c>
      <c r="H50" s="16">
        <f>'Jan 2021'!E50+'Feb 2021'!E50+'Mar 2021'!E50</f>
        <v>164.17</v>
      </c>
      <c r="J50" s="16">
        <v>3940</v>
      </c>
    </row>
    <row r="51" spans="1:10" ht="15.6" customHeight="1" x14ac:dyDescent="0.3">
      <c r="A51" s="4"/>
      <c r="B51" s="3" t="s">
        <v>229</v>
      </c>
      <c r="C51" s="3"/>
      <c r="D51" s="15">
        <f>SUM(D44:D50)</f>
        <v>5384.5</v>
      </c>
      <c r="E51" s="15">
        <f>SUM(E44:E50)</f>
        <v>5231.58</v>
      </c>
      <c r="F51" s="15"/>
      <c r="G51" s="15">
        <f>'Jan 2021'!D51+'Feb 2021'!D51+'Mar 2021'!D51</f>
        <v>16153.5</v>
      </c>
      <c r="H51" s="15">
        <f>'Jan 2021'!E51+'Feb 2021'!E51+'Mar 2021'!E51</f>
        <v>13857.4</v>
      </c>
      <c r="J51" s="15">
        <f>SUM(J44:J50)</f>
        <v>64614</v>
      </c>
    </row>
    <row r="52" spans="1:10" x14ac:dyDescent="0.3">
      <c r="A52" s="4"/>
      <c r="B52" s="4"/>
      <c r="C52" s="4"/>
      <c r="D52" s="14"/>
      <c r="F52" s="14"/>
      <c r="G52" s="14"/>
      <c r="H52" s="14"/>
      <c r="J52" s="14"/>
    </row>
    <row r="53" spans="1:10" ht="15.6" customHeight="1" x14ac:dyDescent="0.3">
      <c r="A53" s="1" t="s">
        <v>22</v>
      </c>
      <c r="B53" s="1" t="s">
        <v>176</v>
      </c>
      <c r="C53" s="1"/>
      <c r="D53" s="14">
        <f t="shared" ref="D53:D58" si="3">J53/12</f>
        <v>2660.8333333333335</v>
      </c>
      <c r="E53" s="14">
        <f>1330.42+1330.42</f>
        <v>2660.84</v>
      </c>
      <c r="F53" s="14"/>
      <c r="G53" s="14">
        <f>'Jan 2021'!D53+'Feb 2021'!D53+'Mar 2021'!D53</f>
        <v>7982.5</v>
      </c>
      <c r="H53" s="14">
        <f>'Jan 2021'!E53+'Feb 2021'!E53+'Mar 2021'!E53</f>
        <v>7982.52</v>
      </c>
      <c r="J53" s="14">
        <v>31930</v>
      </c>
    </row>
    <row r="54" spans="1:10" ht="15.6" customHeight="1" x14ac:dyDescent="0.3">
      <c r="A54" s="1" t="s">
        <v>23</v>
      </c>
      <c r="B54" s="1" t="s">
        <v>114</v>
      </c>
      <c r="C54" s="1"/>
      <c r="D54" s="14">
        <f t="shared" si="3"/>
        <v>416.66666666666669</v>
      </c>
      <c r="E54" s="14">
        <v>591.6</v>
      </c>
      <c r="F54" s="14"/>
      <c r="G54" s="14">
        <f>'Jan 2021'!D54+'Feb 2021'!D54+'Mar 2021'!D54</f>
        <v>1250</v>
      </c>
      <c r="H54" s="14">
        <f>'Jan 2021'!E54+'Feb 2021'!E54+'Mar 2021'!E54</f>
        <v>939.87000000000012</v>
      </c>
      <c r="J54" s="14">
        <v>5000</v>
      </c>
    </row>
    <row r="55" spans="1:10" ht="15.6" customHeight="1" x14ac:dyDescent="0.3">
      <c r="A55" s="1" t="s">
        <v>24</v>
      </c>
      <c r="B55" s="1" t="s">
        <v>177</v>
      </c>
      <c r="C55" s="1"/>
      <c r="D55" s="14">
        <f t="shared" si="3"/>
        <v>1300</v>
      </c>
      <c r="E55" s="14">
        <v>1360</v>
      </c>
      <c r="F55" s="14"/>
      <c r="G55" s="14">
        <f>'Jan 2021'!D55+'Feb 2021'!D55+'Mar 2021'!D55</f>
        <v>3900</v>
      </c>
      <c r="H55" s="14">
        <f>'Jan 2021'!E55+'Feb 2021'!E55+'Mar 2021'!E55</f>
        <v>3700</v>
      </c>
      <c r="J55" s="14">
        <v>15600</v>
      </c>
    </row>
    <row r="56" spans="1:10" ht="15.6" customHeight="1" x14ac:dyDescent="0.3">
      <c r="A56" s="1" t="s">
        <v>25</v>
      </c>
      <c r="B56" s="1" t="s">
        <v>174</v>
      </c>
      <c r="C56" s="1"/>
      <c r="D56" s="14">
        <f t="shared" si="3"/>
        <v>100</v>
      </c>
      <c r="E56" s="14">
        <v>-5</v>
      </c>
      <c r="F56" s="14"/>
      <c r="G56" s="14">
        <f>'Jan 2021'!D56+'Feb 2021'!D56+'Mar 2021'!D56</f>
        <v>300</v>
      </c>
      <c r="H56" s="14">
        <f>'Jan 2021'!E56+'Feb 2021'!E56+'Mar 2021'!E56</f>
        <v>95</v>
      </c>
      <c r="J56" s="14">
        <v>1200</v>
      </c>
    </row>
    <row r="57" spans="1:10" ht="15.6" customHeight="1" x14ac:dyDescent="0.3">
      <c r="A57" s="1" t="s">
        <v>26</v>
      </c>
      <c r="B57" s="1" t="s">
        <v>115</v>
      </c>
      <c r="C57" s="1"/>
      <c r="D57" s="14">
        <f t="shared" si="3"/>
        <v>651.58333333333337</v>
      </c>
      <c r="E57" s="14">
        <v>956.24</v>
      </c>
      <c r="F57" s="14"/>
      <c r="G57" s="14">
        <f>'Jan 2021'!D57+'Feb 2021'!D57+'Mar 2021'!D57</f>
        <v>1954.75</v>
      </c>
      <c r="H57" s="14">
        <f>'Jan 2021'!E57+'Feb 2021'!E57+'Mar 2021'!E57</f>
        <v>2912.8900000000003</v>
      </c>
      <c r="J57" s="14">
        <v>7819</v>
      </c>
    </row>
    <row r="58" spans="1:10" ht="15.6" customHeight="1" x14ac:dyDescent="0.3">
      <c r="A58" s="1" t="s">
        <v>182</v>
      </c>
      <c r="B58" s="1" t="s">
        <v>183</v>
      </c>
      <c r="C58" s="1"/>
      <c r="D58" s="16">
        <f t="shared" si="3"/>
        <v>12.916666666666666</v>
      </c>
      <c r="E58" s="16">
        <v>143.38</v>
      </c>
      <c r="F58" s="14"/>
      <c r="G58" s="16">
        <f>'Jan 2021'!D58+'Feb 2021'!D58+'Mar 2021'!D58</f>
        <v>38.75</v>
      </c>
      <c r="H58" s="16">
        <f>'Jan 2021'!E58+'Feb 2021'!E58+'Mar 2021'!E58</f>
        <v>571.02</v>
      </c>
      <c r="J58" s="16">
        <v>155</v>
      </c>
    </row>
    <row r="59" spans="1:10" ht="15.6" customHeight="1" x14ac:dyDescent="0.3">
      <c r="A59" s="4"/>
      <c r="B59" s="3" t="s">
        <v>230</v>
      </c>
      <c r="C59" s="3"/>
      <c r="D59" s="15">
        <f>SUM(D53:D58)</f>
        <v>5142</v>
      </c>
      <c r="E59" s="15">
        <f>SUM(E53:E58)</f>
        <v>5707.06</v>
      </c>
      <c r="F59" s="15"/>
      <c r="G59" s="15">
        <f>'Jan 2021'!D59+'Feb 2021'!D59+'Mar 2021'!D59</f>
        <v>15426</v>
      </c>
      <c r="H59" s="15">
        <f>'Jan 2021'!E59+'Feb 2021'!E59+'Mar 2021'!E59</f>
        <v>16201.3</v>
      </c>
      <c r="J59" s="15">
        <f>SUM(J53:J58)</f>
        <v>61704</v>
      </c>
    </row>
    <row r="60" spans="1:10" x14ac:dyDescent="0.3">
      <c r="A60" s="4"/>
      <c r="B60" s="4"/>
      <c r="C60" s="4"/>
      <c r="D60" s="14"/>
      <c r="F60" s="14"/>
      <c r="G60" s="14"/>
      <c r="H60" s="14"/>
      <c r="J60" s="14"/>
    </row>
    <row r="61" spans="1:10" ht="15.6" customHeight="1" x14ac:dyDescent="0.3">
      <c r="A61" s="1" t="s">
        <v>27</v>
      </c>
      <c r="B61" s="1" t="s">
        <v>116</v>
      </c>
      <c r="C61" s="1"/>
      <c r="D61" s="14">
        <f>J61/12</f>
        <v>300</v>
      </c>
      <c r="E61" s="14">
        <v>144.99</v>
      </c>
      <c r="F61" s="14"/>
      <c r="G61" s="14">
        <f>'Jan 2021'!D61+'Feb 2021'!D61+'Mar 2021'!D61</f>
        <v>900</v>
      </c>
      <c r="H61" s="14">
        <f>'Jan 2021'!E61+'Feb 2021'!E61+'Mar 2021'!E61</f>
        <v>653.11</v>
      </c>
      <c r="J61" s="14">
        <v>3600</v>
      </c>
    </row>
    <row r="62" spans="1:10" ht="15.6" customHeight="1" x14ac:dyDescent="0.3">
      <c r="A62" s="1" t="s">
        <v>28</v>
      </c>
      <c r="B62" s="1" t="s">
        <v>117</v>
      </c>
      <c r="C62" s="1"/>
      <c r="D62" s="14">
        <f>J62/12</f>
        <v>112.5</v>
      </c>
      <c r="E62" s="14">
        <v>81.27</v>
      </c>
      <c r="F62" s="14"/>
      <c r="G62" s="14">
        <f>'Jan 2021'!D62+'Feb 2021'!D62+'Mar 2021'!D62</f>
        <v>337.5</v>
      </c>
      <c r="H62" s="14">
        <f>'Jan 2021'!E62+'Feb 2021'!E62+'Mar 2021'!E62</f>
        <v>471.79999999999995</v>
      </c>
      <c r="J62" s="14">
        <v>1350</v>
      </c>
    </row>
    <row r="63" spans="1:10" ht="16.2" customHeight="1" x14ac:dyDescent="0.3">
      <c r="A63" s="1" t="s">
        <v>29</v>
      </c>
      <c r="B63" s="1" t="s">
        <v>118</v>
      </c>
      <c r="C63" s="1"/>
      <c r="D63" s="14">
        <f>J63/12</f>
        <v>0</v>
      </c>
      <c r="E63" s="14">
        <v>0</v>
      </c>
      <c r="F63" s="14"/>
      <c r="G63" s="14">
        <f>'Jan 2021'!D63+'Feb 2021'!D63+'Mar 2021'!D63</f>
        <v>0</v>
      </c>
      <c r="H63" s="14">
        <f>'Jan 2021'!E63+'Feb 2021'!E63+'Mar 2021'!E63</f>
        <v>0</v>
      </c>
      <c r="J63" s="14">
        <v>0</v>
      </c>
    </row>
    <row r="64" spans="1:10" ht="16.2" customHeight="1" x14ac:dyDescent="0.3">
      <c r="A64" s="1" t="s">
        <v>30</v>
      </c>
      <c r="B64" s="1" t="s">
        <v>119</v>
      </c>
      <c r="C64" s="1"/>
      <c r="D64" s="14">
        <f>J64/12</f>
        <v>450</v>
      </c>
      <c r="E64" s="14">
        <v>0</v>
      </c>
      <c r="F64" s="14"/>
      <c r="G64" s="14">
        <f>'Jan 2021'!D64+'Feb 2021'!D64+'Mar 2021'!D64</f>
        <v>1350</v>
      </c>
      <c r="H64" s="14">
        <f>'Jan 2021'!E64+'Feb 2021'!E64+'Mar 2021'!E64</f>
        <v>483</v>
      </c>
      <c r="J64" s="14">
        <v>5400</v>
      </c>
    </row>
    <row r="65" spans="1:10" ht="15.6" customHeight="1" x14ac:dyDescent="0.3">
      <c r="A65" s="1" t="s">
        <v>31</v>
      </c>
      <c r="B65" s="1" t="s">
        <v>271</v>
      </c>
      <c r="C65" s="1"/>
      <c r="D65" s="16">
        <f>J65/12</f>
        <v>37.5</v>
      </c>
      <c r="E65" s="16">
        <v>175</v>
      </c>
      <c r="F65" s="14"/>
      <c r="G65" s="16">
        <f>'Jan 2021'!D65+'Feb 2021'!D65+'Mar 2021'!D65</f>
        <v>112.5</v>
      </c>
      <c r="H65" s="16">
        <f>'Jan 2021'!E65+'Feb 2021'!E65+'Mar 2021'!E65</f>
        <v>525</v>
      </c>
      <c r="J65" s="16">
        <v>450</v>
      </c>
    </row>
    <row r="66" spans="1:10" ht="15.6" customHeight="1" x14ac:dyDescent="0.3">
      <c r="A66" s="4"/>
      <c r="B66" s="3" t="s">
        <v>231</v>
      </c>
      <c r="C66" s="3"/>
      <c r="D66" s="15">
        <f>SUM(D61:D65)</f>
        <v>900</v>
      </c>
      <c r="E66" s="15">
        <f>SUM(E61:E65)</f>
        <v>401.26</v>
      </c>
      <c r="F66" s="15"/>
      <c r="G66" s="15">
        <f>'Jan 2021'!D66+'Feb 2021'!D66+'Mar 2021'!D66</f>
        <v>2700</v>
      </c>
      <c r="H66" s="15">
        <f>'Jan 2021'!E66+'Feb 2021'!E66+'Mar 2021'!E66</f>
        <v>2132.91</v>
      </c>
      <c r="J66" s="15">
        <f>SUM(J61:J65)</f>
        <v>10800</v>
      </c>
    </row>
    <row r="67" spans="1:10" x14ac:dyDescent="0.3">
      <c r="A67" s="4"/>
      <c r="B67" s="4"/>
      <c r="C67" s="4"/>
      <c r="D67" s="14"/>
      <c r="F67" s="14"/>
      <c r="G67" s="14"/>
      <c r="H67" s="14"/>
      <c r="J67" s="14"/>
    </row>
    <row r="68" spans="1:10" ht="15.6" customHeight="1" x14ac:dyDescent="0.3">
      <c r="A68" s="1" t="s">
        <v>32</v>
      </c>
      <c r="B68" s="1" t="s">
        <v>121</v>
      </c>
      <c r="C68" s="1"/>
      <c r="D68" s="14">
        <f>J68/12</f>
        <v>7.5</v>
      </c>
      <c r="E68" s="14">
        <v>0</v>
      </c>
      <c r="F68" s="14"/>
      <c r="G68" s="14">
        <f>'Jan 2021'!D68+'Feb 2021'!D68+'Mar 2021'!D68</f>
        <v>22.5</v>
      </c>
      <c r="H68" s="14">
        <f>'Jan 2021'!E68+'Feb 2021'!E68+'Mar 2021'!E68</f>
        <v>0</v>
      </c>
      <c r="J68" s="14">
        <v>90</v>
      </c>
    </row>
    <row r="69" spans="1:10" ht="15.6" customHeight="1" x14ac:dyDescent="0.3">
      <c r="A69" s="1" t="s">
        <v>33</v>
      </c>
      <c r="B69" s="1" t="s">
        <v>178</v>
      </c>
      <c r="C69" s="1"/>
      <c r="D69" s="14">
        <f>J69/12</f>
        <v>7.5</v>
      </c>
      <c r="E69" s="14">
        <v>0</v>
      </c>
      <c r="F69" s="14"/>
      <c r="G69" s="14">
        <f>'Jan 2021'!D69+'Feb 2021'!D69+'Mar 2021'!D69</f>
        <v>22.5</v>
      </c>
      <c r="H69" s="14">
        <f>'Jan 2021'!E69+'Feb 2021'!E69+'Mar 2021'!E69</f>
        <v>0</v>
      </c>
      <c r="J69" s="14">
        <v>90</v>
      </c>
    </row>
    <row r="70" spans="1:10" ht="15.6" customHeight="1" x14ac:dyDescent="0.3">
      <c r="A70" s="1" t="s">
        <v>34</v>
      </c>
      <c r="B70" s="1" t="s">
        <v>122</v>
      </c>
      <c r="C70" s="1"/>
      <c r="D70" s="16">
        <f>J70/12</f>
        <v>37.5</v>
      </c>
      <c r="E70" s="16">
        <v>0</v>
      </c>
      <c r="F70" s="14"/>
      <c r="G70" s="16">
        <f>'Jan 2021'!D70+'Feb 2021'!D70+'Mar 2021'!D70</f>
        <v>112.5</v>
      </c>
      <c r="H70" s="16">
        <f>'Jan 2021'!E70+'Feb 2021'!E70+'Mar 2021'!E70</f>
        <v>0</v>
      </c>
      <c r="J70" s="16">
        <v>450</v>
      </c>
    </row>
    <row r="71" spans="1:10" ht="15.6" customHeight="1" x14ac:dyDescent="0.3">
      <c r="A71" s="4"/>
      <c r="B71" s="3" t="s">
        <v>257</v>
      </c>
      <c r="C71" s="3"/>
      <c r="D71" s="15">
        <f>SUM(D68:D70)</f>
        <v>52.5</v>
      </c>
      <c r="E71" s="15">
        <f>SUM(E68:E70)</f>
        <v>0</v>
      </c>
      <c r="F71" s="15"/>
      <c r="G71" s="15">
        <f>'Jan 2021'!D71+'Feb 2021'!D71+'Mar 2021'!D71</f>
        <v>157.5</v>
      </c>
      <c r="H71" s="15">
        <f>'Jan 2021'!E71+'Feb 2021'!E71+'Mar 2021'!E71</f>
        <v>0</v>
      </c>
      <c r="J71" s="15">
        <f>SUM(J68:J70)</f>
        <v>630</v>
      </c>
    </row>
    <row r="72" spans="1:10" x14ac:dyDescent="0.3">
      <c r="A72" s="4"/>
      <c r="B72" s="4"/>
      <c r="C72" s="4"/>
      <c r="D72" s="14"/>
      <c r="F72" s="14"/>
      <c r="G72" s="14"/>
      <c r="H72" s="14"/>
      <c r="J72" s="14"/>
    </row>
    <row r="73" spans="1:10" ht="15.6" customHeight="1" thickBot="1" x14ac:dyDescent="0.35">
      <c r="A73" s="4"/>
      <c r="B73" s="3" t="s">
        <v>258</v>
      </c>
      <c r="C73" s="3"/>
      <c r="D73" s="25">
        <f>D59+D66+D71</f>
        <v>6094.5</v>
      </c>
      <c r="E73" s="25">
        <f>E59+E66+E71</f>
        <v>6108.3200000000006</v>
      </c>
      <c r="F73" s="11"/>
      <c r="G73" s="17">
        <f>'Jan 2021'!D73+'Feb 2021'!D73+'Mar 2021'!D73</f>
        <v>18283.5</v>
      </c>
      <c r="H73" s="17">
        <f>'Jan 2021'!E73+'Feb 2021'!E73+'Mar 2021'!E73</f>
        <v>18334.21</v>
      </c>
      <c r="J73" s="25">
        <f>J59+J66+J71</f>
        <v>73134</v>
      </c>
    </row>
    <row r="74" spans="1:10" ht="16.2" thickTop="1" x14ac:dyDescent="0.3">
      <c r="A74" s="4"/>
      <c r="B74" s="4"/>
      <c r="C74" s="4"/>
      <c r="D74" s="14"/>
      <c r="F74" s="14"/>
      <c r="G74" s="14"/>
      <c r="H74" s="14"/>
      <c r="J74" s="14"/>
    </row>
    <row r="75" spans="1:10" ht="15.6" customHeight="1" x14ac:dyDescent="0.3">
      <c r="A75" s="1" t="s">
        <v>35</v>
      </c>
      <c r="B75" s="1" t="s">
        <v>259</v>
      </c>
      <c r="C75" s="1"/>
      <c r="D75" s="14">
        <f>J75/12</f>
        <v>2143.25</v>
      </c>
      <c r="E75" s="14">
        <f>1071.63+1071.63</f>
        <v>2143.2600000000002</v>
      </c>
      <c r="F75" s="14"/>
      <c r="G75" s="14">
        <f>'Jan 2021'!D75+'Feb 2021'!D75+'Mar 2021'!D75</f>
        <v>6429.75</v>
      </c>
      <c r="H75" s="14">
        <f>'Jan 2021'!E75+'Feb 2021'!E75+'Mar 2021'!E75</f>
        <v>6429.7800000000007</v>
      </c>
      <c r="J75" s="14">
        <v>25719</v>
      </c>
    </row>
    <row r="76" spans="1:10" ht="15.6" customHeight="1" x14ac:dyDescent="0.3">
      <c r="A76" s="1" t="s">
        <v>36</v>
      </c>
      <c r="B76" s="1" t="s">
        <v>123</v>
      </c>
      <c r="C76" s="1"/>
      <c r="D76" s="14">
        <f>J76/12</f>
        <v>16.666666666666668</v>
      </c>
      <c r="E76" s="14">
        <v>0</v>
      </c>
      <c r="F76" s="14"/>
      <c r="G76" s="14">
        <f>'Jan 2021'!D76+'Feb 2021'!D76+'Mar 2021'!D76</f>
        <v>50</v>
      </c>
      <c r="H76" s="14">
        <f>'Jan 2021'!E76+'Feb 2021'!E76+'Mar 2021'!E76</f>
        <v>0</v>
      </c>
      <c r="J76" s="14">
        <v>200</v>
      </c>
    </row>
    <row r="77" spans="1:10" ht="15.6" customHeight="1" x14ac:dyDescent="0.3">
      <c r="A77" s="1" t="s">
        <v>37</v>
      </c>
      <c r="B77" s="1" t="s">
        <v>124</v>
      </c>
      <c r="C77" s="1"/>
      <c r="D77" s="14">
        <f>J77/12</f>
        <v>115.33333333333333</v>
      </c>
      <c r="E77" s="14">
        <v>153.78</v>
      </c>
      <c r="F77" s="14"/>
      <c r="G77" s="14">
        <f>'Jan 2021'!D77+'Feb 2021'!D77+'Mar 2021'!D77</f>
        <v>346</v>
      </c>
      <c r="H77" s="14">
        <f>'Jan 2021'!E77+'Feb 2021'!E77+'Mar 2021'!E77</f>
        <v>461.34000000000003</v>
      </c>
      <c r="J77" s="14">
        <v>1384</v>
      </c>
    </row>
    <row r="78" spans="1:10" ht="15.6" customHeight="1" x14ac:dyDescent="0.3">
      <c r="A78" s="1" t="s">
        <v>38</v>
      </c>
      <c r="B78" s="1" t="s">
        <v>125</v>
      </c>
      <c r="C78" s="1"/>
      <c r="D78" s="14">
        <f>J78/12</f>
        <v>41.666666666666664</v>
      </c>
      <c r="E78" s="14">
        <v>111.11</v>
      </c>
      <c r="F78" s="14"/>
      <c r="G78" s="14">
        <f>'Jan 2021'!D78+'Feb 2021'!D78+'Mar 2021'!D78</f>
        <v>125</v>
      </c>
      <c r="H78" s="14">
        <f>'Jan 2021'!E78+'Feb 2021'!E78+'Mar 2021'!E78</f>
        <v>333.33</v>
      </c>
      <c r="J78" s="14">
        <v>500</v>
      </c>
    </row>
    <row r="79" spans="1:10" ht="15.6" customHeight="1" x14ac:dyDescent="0.3">
      <c r="A79" s="1" t="s">
        <v>39</v>
      </c>
      <c r="B79" s="1" t="s">
        <v>126</v>
      </c>
      <c r="C79" s="1"/>
      <c r="D79" s="16">
        <f>J79/12</f>
        <v>0</v>
      </c>
      <c r="E79" s="16">
        <v>0</v>
      </c>
      <c r="F79" s="14"/>
      <c r="G79" s="16">
        <f>'Jan 2021'!D79+'Feb 2021'!D79+'Mar 2021'!D79</f>
        <v>0</v>
      </c>
      <c r="H79" s="16">
        <f>'Jan 2021'!E79+'Feb 2021'!E79+'Mar 2021'!E79</f>
        <v>0</v>
      </c>
      <c r="J79" s="16">
        <v>0</v>
      </c>
    </row>
    <row r="80" spans="1:10" ht="15.6" customHeight="1" x14ac:dyDescent="0.3">
      <c r="A80" s="4"/>
      <c r="B80" s="3" t="s">
        <v>232</v>
      </c>
      <c r="C80" s="3"/>
      <c r="D80" s="15">
        <f>SUM(D75:D79)</f>
        <v>2316.9166666666665</v>
      </c>
      <c r="E80" s="15">
        <f>SUM(E75:E79)</f>
        <v>2408.1500000000005</v>
      </c>
      <c r="F80" s="15"/>
      <c r="G80" s="15">
        <f>'Jan 2021'!D80+'Feb 2021'!D80+'Mar 2021'!D80</f>
        <v>6950.75</v>
      </c>
      <c r="H80" s="15">
        <f>'Jan 2021'!E80+'Feb 2021'!E80+'Mar 2021'!E80</f>
        <v>7224.4500000000016</v>
      </c>
      <c r="J80" s="15">
        <f>SUM(J75:J79)</f>
        <v>27803</v>
      </c>
    </row>
    <row r="81" spans="1:10" x14ac:dyDescent="0.3">
      <c r="A81" s="4"/>
      <c r="B81" s="4"/>
      <c r="C81" s="4"/>
      <c r="D81" s="14"/>
      <c r="F81" s="14"/>
      <c r="G81" s="14"/>
      <c r="H81" s="14"/>
      <c r="J81" s="14"/>
    </row>
    <row r="82" spans="1:10" ht="16.2" customHeight="1" x14ac:dyDescent="0.3">
      <c r="A82" s="1" t="s">
        <v>40</v>
      </c>
      <c r="B82" s="1" t="s">
        <v>127</v>
      </c>
      <c r="C82" s="1"/>
      <c r="D82" s="14">
        <f t="shared" ref="D82:D88" si="4">J82/12</f>
        <v>525</v>
      </c>
      <c r="E82" s="14">
        <v>800</v>
      </c>
      <c r="F82" s="14"/>
      <c r="G82" s="14">
        <f>'Jan 2021'!D82+'Feb 2021'!D82+'Mar 2021'!D82</f>
        <v>1575</v>
      </c>
      <c r="H82" s="14">
        <f>'Jan 2021'!E82+'Feb 2021'!E82+'Mar 2021'!E82</f>
        <v>1760</v>
      </c>
      <c r="J82" s="14">
        <v>6300</v>
      </c>
    </row>
    <row r="83" spans="1:10" ht="15.6" customHeight="1" x14ac:dyDescent="0.3">
      <c r="A83" s="1" t="s">
        <v>41</v>
      </c>
      <c r="B83" s="1" t="s">
        <v>179</v>
      </c>
      <c r="C83" s="1"/>
      <c r="D83" s="14">
        <f t="shared" si="4"/>
        <v>33.333333333333336</v>
      </c>
      <c r="E83" s="14">
        <v>0</v>
      </c>
      <c r="F83" s="14"/>
      <c r="G83" s="14">
        <f>'Jan 2021'!D83+'Feb 2021'!D83+'Mar 2021'!D83</f>
        <v>100</v>
      </c>
      <c r="H83" s="14">
        <f>'Jan 2021'!E83+'Feb 2021'!E83+'Mar 2021'!E83</f>
        <v>0</v>
      </c>
      <c r="J83" s="14">
        <v>400</v>
      </c>
    </row>
    <row r="84" spans="1:10" ht="15.6" customHeight="1" x14ac:dyDescent="0.3">
      <c r="A84" s="1" t="s">
        <v>42</v>
      </c>
      <c r="B84" s="1" t="s">
        <v>128</v>
      </c>
      <c r="C84" s="1"/>
      <c r="D84" s="14">
        <f t="shared" si="4"/>
        <v>100</v>
      </c>
      <c r="E84" s="14">
        <v>0</v>
      </c>
      <c r="F84" s="14"/>
      <c r="G84" s="14">
        <f>'Jan 2021'!D84+'Feb 2021'!D84+'Mar 2021'!D84</f>
        <v>300</v>
      </c>
      <c r="H84" s="14">
        <f>'Jan 2021'!E84+'Feb 2021'!E84+'Mar 2021'!E84</f>
        <v>0</v>
      </c>
      <c r="J84" s="14">
        <v>1200</v>
      </c>
    </row>
    <row r="85" spans="1:10" ht="15.6" customHeight="1" x14ac:dyDescent="0.3">
      <c r="A85" s="1" t="s">
        <v>43</v>
      </c>
      <c r="B85" s="1" t="s">
        <v>129</v>
      </c>
      <c r="C85" s="1"/>
      <c r="D85" s="14">
        <f t="shared" si="4"/>
        <v>41.666666666666664</v>
      </c>
      <c r="E85" s="14">
        <v>75</v>
      </c>
      <c r="F85" s="14"/>
      <c r="G85" s="14">
        <f>'Jan 2021'!D85+'Feb 2021'!D85+'Mar 2021'!D85</f>
        <v>125</v>
      </c>
      <c r="H85" s="14">
        <f>'Jan 2021'!E85+'Feb 2021'!E85+'Mar 2021'!E85</f>
        <v>75</v>
      </c>
      <c r="J85" s="14">
        <v>500</v>
      </c>
    </row>
    <row r="86" spans="1:10" ht="15.6" customHeight="1" x14ac:dyDescent="0.3">
      <c r="A86" s="1" t="s">
        <v>44</v>
      </c>
      <c r="B86" s="1" t="s">
        <v>130</v>
      </c>
      <c r="C86" s="1"/>
      <c r="D86" s="14">
        <f t="shared" si="4"/>
        <v>8.3333333333333339</v>
      </c>
      <c r="E86" s="14">
        <v>56.1</v>
      </c>
      <c r="F86" s="14"/>
      <c r="G86" s="14">
        <f>'Jan 2021'!D86+'Feb 2021'!D86+'Mar 2021'!D86</f>
        <v>25</v>
      </c>
      <c r="H86" s="14">
        <f>'Jan 2021'!E86+'Feb 2021'!E86+'Mar 2021'!E86</f>
        <v>56.1</v>
      </c>
      <c r="J86" s="14">
        <v>100</v>
      </c>
    </row>
    <row r="87" spans="1:10" ht="15.6" customHeight="1" x14ac:dyDescent="0.3">
      <c r="A87" s="1" t="s">
        <v>45</v>
      </c>
      <c r="B87" s="1" t="s">
        <v>131</v>
      </c>
      <c r="C87" s="1"/>
      <c r="D87" s="14">
        <f t="shared" si="4"/>
        <v>4.166666666666667</v>
      </c>
      <c r="E87" s="14">
        <v>0</v>
      </c>
      <c r="F87" s="14"/>
      <c r="G87" s="14">
        <f>'Jan 2021'!D87+'Feb 2021'!D87+'Mar 2021'!D87</f>
        <v>12.5</v>
      </c>
      <c r="H87" s="14">
        <f>'Jan 2021'!E87+'Feb 2021'!E87+'Mar 2021'!E87</f>
        <v>0</v>
      </c>
      <c r="J87" s="14">
        <v>50</v>
      </c>
    </row>
    <row r="88" spans="1:10" ht="15.6" customHeight="1" x14ac:dyDescent="0.3">
      <c r="A88" s="1" t="s">
        <v>46</v>
      </c>
      <c r="B88" s="1" t="s">
        <v>132</v>
      </c>
      <c r="C88" s="1"/>
      <c r="D88" s="16">
        <f t="shared" si="4"/>
        <v>0</v>
      </c>
      <c r="E88" s="16">
        <v>0</v>
      </c>
      <c r="F88" s="14"/>
      <c r="G88" s="16">
        <f>'Jan 2021'!D88+'Feb 2021'!D88+'Mar 2021'!D88</f>
        <v>0</v>
      </c>
      <c r="H88" s="16">
        <f>'Jan 2021'!E88+'Feb 2021'!E88+'Mar 2021'!E88</f>
        <v>0</v>
      </c>
      <c r="J88" s="16">
        <v>0</v>
      </c>
    </row>
    <row r="89" spans="1:10" ht="15.6" customHeight="1" x14ac:dyDescent="0.3">
      <c r="A89" s="4"/>
      <c r="B89" s="3" t="s">
        <v>233</v>
      </c>
      <c r="C89" s="3"/>
      <c r="D89" s="15">
        <f>SUM(D82:D88)</f>
        <v>712.5</v>
      </c>
      <c r="E89" s="15">
        <f>SUM(E82:E88)</f>
        <v>931.1</v>
      </c>
      <c r="F89" s="15"/>
      <c r="G89" s="15">
        <f>'Jan 2021'!D89+'Feb 2021'!D89+'Mar 2021'!D89</f>
        <v>2137.5</v>
      </c>
      <c r="H89" s="15">
        <f>'Jan 2021'!E89+'Feb 2021'!E89+'Mar 2021'!E89</f>
        <v>1891.1</v>
      </c>
      <c r="J89" s="15">
        <f>SUM(J82:J88)</f>
        <v>8550</v>
      </c>
    </row>
    <row r="90" spans="1:10" x14ac:dyDescent="0.3">
      <c r="A90" s="4"/>
      <c r="B90" s="4"/>
      <c r="C90" s="4"/>
      <c r="D90" s="14"/>
      <c r="F90" s="14"/>
      <c r="G90" s="14"/>
      <c r="H90" s="14"/>
      <c r="J90" s="14"/>
    </row>
    <row r="91" spans="1:10" ht="15.6" customHeight="1" thickBot="1" x14ac:dyDescent="0.35">
      <c r="A91" s="4"/>
      <c r="B91" s="3" t="s">
        <v>133</v>
      </c>
      <c r="C91" s="3"/>
      <c r="D91" s="17">
        <f>+D80+D89</f>
        <v>3029.4166666666665</v>
      </c>
      <c r="E91" s="17">
        <f>+E80+E89</f>
        <v>3339.2500000000005</v>
      </c>
      <c r="F91" s="15"/>
      <c r="G91" s="17">
        <f>'Jan 2021'!D91+'Feb 2021'!D91+'Mar 2021'!D91</f>
        <v>9088.25</v>
      </c>
      <c r="H91" s="17">
        <f>'Jan 2021'!E91+'Feb 2021'!E91+'Mar 2021'!E91</f>
        <v>9115.5500000000011</v>
      </c>
      <c r="J91" s="17">
        <f>+J80+J89</f>
        <v>36353</v>
      </c>
    </row>
    <row r="92" spans="1:10" ht="16.2" thickTop="1" x14ac:dyDescent="0.3">
      <c r="A92" s="4"/>
      <c r="B92" s="4"/>
      <c r="C92" s="4"/>
      <c r="D92" s="14"/>
      <c r="F92" s="14"/>
      <c r="G92" s="14"/>
      <c r="H92" s="14"/>
      <c r="J92" s="14"/>
    </row>
    <row r="93" spans="1:10" ht="15.6" customHeight="1" x14ac:dyDescent="0.3">
      <c r="A93" s="1" t="s">
        <v>47</v>
      </c>
      <c r="B93" s="1" t="s">
        <v>180</v>
      </c>
      <c r="C93" s="1"/>
      <c r="D93" s="14">
        <f>J93/12</f>
        <v>54.166666666666664</v>
      </c>
      <c r="E93" s="14">
        <v>75.349999999999994</v>
      </c>
      <c r="F93" s="14"/>
      <c r="G93" s="14">
        <f>'Jan 2021'!D93+'Feb 2021'!D93+'Mar 2021'!D93</f>
        <v>162.5</v>
      </c>
      <c r="H93" s="14">
        <f>'Jan 2021'!E93+'Feb 2021'!E93+'Mar 2021'!E93</f>
        <v>328.77</v>
      </c>
      <c r="J93" s="14">
        <v>650</v>
      </c>
    </row>
    <row r="94" spans="1:10" ht="15.6" customHeight="1" x14ac:dyDescent="0.3">
      <c r="A94" s="1" t="s">
        <v>221</v>
      </c>
      <c r="B94" s="1" t="s">
        <v>194</v>
      </c>
      <c r="C94" s="1"/>
      <c r="D94" s="14">
        <f>J94/12</f>
        <v>416.66666666666669</v>
      </c>
      <c r="E94" s="14">
        <v>400</v>
      </c>
      <c r="F94" s="14"/>
      <c r="G94" s="14">
        <f>'Jan 2021'!D94+'Feb 2021'!D94+'Mar 2021'!D94</f>
        <v>1250</v>
      </c>
      <c r="H94" s="14">
        <f>'Jan 2021'!E94+'Feb 2021'!E94+'Mar 2021'!E94</f>
        <v>1300</v>
      </c>
      <c r="J94" s="14">
        <v>5000</v>
      </c>
    </row>
    <row r="95" spans="1:10" ht="15.6" customHeight="1" x14ac:dyDescent="0.3">
      <c r="A95" s="1" t="s">
        <v>48</v>
      </c>
      <c r="B95" s="1" t="s">
        <v>134</v>
      </c>
      <c r="C95" s="1"/>
      <c r="D95" s="16">
        <f>J95/12</f>
        <v>16.666666666666668</v>
      </c>
      <c r="E95" s="16">
        <v>0</v>
      </c>
      <c r="F95" s="14"/>
      <c r="G95" s="16">
        <f>'Jan 2021'!D95+'Feb 2021'!D95+'Mar 2021'!D95</f>
        <v>50</v>
      </c>
      <c r="H95" s="16">
        <f>'Jan 2021'!E95+'Feb 2021'!E95+'Mar 2021'!E95</f>
        <v>0</v>
      </c>
      <c r="J95" s="16">
        <v>200</v>
      </c>
    </row>
    <row r="96" spans="1:10" ht="15.6" customHeight="1" x14ac:dyDescent="0.3">
      <c r="A96" s="4"/>
      <c r="B96" s="3" t="s">
        <v>235</v>
      </c>
      <c r="C96" s="3"/>
      <c r="D96" s="15">
        <f>SUM(D93:D95)</f>
        <v>487.50000000000006</v>
      </c>
      <c r="E96" s="15">
        <f>SUM(E93:E95)</f>
        <v>475.35</v>
      </c>
      <c r="F96" s="15"/>
      <c r="G96" s="15">
        <f>'Jan 2021'!D96+'Feb 2021'!D96+'Mar 2021'!D96</f>
        <v>1462.5000000000002</v>
      </c>
      <c r="H96" s="15">
        <f>'Jan 2021'!E96+'Feb 2021'!E96+'Mar 2021'!E96</f>
        <v>1628.77</v>
      </c>
      <c r="J96" s="15">
        <f>SUM(J93:J95)</f>
        <v>5850</v>
      </c>
    </row>
    <row r="97" spans="1:10" x14ac:dyDescent="0.3">
      <c r="A97" s="4"/>
      <c r="B97" s="4"/>
      <c r="C97" s="4"/>
      <c r="D97" s="14"/>
      <c r="F97" s="14"/>
      <c r="G97" s="14"/>
      <c r="H97" s="14"/>
      <c r="J97" s="14"/>
    </row>
    <row r="98" spans="1:10" ht="15.6" customHeight="1" x14ac:dyDescent="0.3">
      <c r="A98" s="1" t="s">
        <v>49</v>
      </c>
      <c r="B98" s="1" t="s">
        <v>135</v>
      </c>
      <c r="C98" s="1"/>
      <c r="D98" s="14">
        <f t="shared" ref="D98:D111" si="5">J98/12</f>
        <v>16.666666666666668</v>
      </c>
      <c r="E98" s="14">
        <v>90.16</v>
      </c>
      <c r="F98" s="14"/>
      <c r="G98" s="14">
        <f>'Jan 2021'!D98+'Feb 2021'!D98+'Mar 2021'!D98</f>
        <v>50</v>
      </c>
      <c r="H98" s="14">
        <f>'Jan 2021'!E98+'Feb 2021'!E98+'Mar 2021'!E98</f>
        <v>90.16</v>
      </c>
      <c r="J98" s="14">
        <v>200</v>
      </c>
    </row>
    <row r="99" spans="1:10" ht="15.6" customHeight="1" x14ac:dyDescent="0.3">
      <c r="A99" s="1" t="s">
        <v>50</v>
      </c>
      <c r="B99" s="1" t="s">
        <v>136</v>
      </c>
      <c r="C99" s="1"/>
      <c r="D99" s="14">
        <f t="shared" si="5"/>
        <v>0</v>
      </c>
      <c r="E99" s="14">
        <v>0</v>
      </c>
      <c r="F99" s="14"/>
      <c r="G99" s="14">
        <f>'Jan 2021'!D99+'Feb 2021'!D99+'Mar 2021'!D99</f>
        <v>0</v>
      </c>
      <c r="H99" s="14">
        <f>'Jan 2021'!E99+'Feb 2021'!E99+'Mar 2021'!E99</f>
        <v>176</v>
      </c>
      <c r="J99" s="14">
        <v>0</v>
      </c>
    </row>
    <row r="100" spans="1:10" ht="15.6" customHeight="1" x14ac:dyDescent="0.3">
      <c r="A100" s="1" t="s">
        <v>51</v>
      </c>
      <c r="B100" s="1" t="s">
        <v>137</v>
      </c>
      <c r="C100" s="1"/>
      <c r="D100" s="14">
        <f t="shared" si="5"/>
        <v>50</v>
      </c>
      <c r="E100" s="14">
        <v>0</v>
      </c>
      <c r="F100" s="14"/>
      <c r="G100" s="14">
        <f>'Jan 2021'!D100+'Feb 2021'!D100+'Mar 2021'!D100</f>
        <v>150</v>
      </c>
      <c r="H100" s="14">
        <f>'Jan 2021'!E100+'Feb 2021'!E100+'Mar 2021'!E100</f>
        <v>0</v>
      </c>
      <c r="J100" s="14">
        <v>600</v>
      </c>
    </row>
    <row r="101" spans="1:10" ht="15.6" customHeight="1" x14ac:dyDescent="0.3">
      <c r="A101" s="1" t="s">
        <v>52</v>
      </c>
      <c r="B101" s="1" t="s">
        <v>138</v>
      </c>
      <c r="C101" s="1"/>
      <c r="D101" s="14">
        <f t="shared" si="5"/>
        <v>33.333333333333336</v>
      </c>
      <c r="E101" s="14">
        <v>0</v>
      </c>
      <c r="F101" s="14"/>
      <c r="G101" s="14">
        <f>'Jan 2021'!D101+'Feb 2021'!D101+'Mar 2021'!D101</f>
        <v>100</v>
      </c>
      <c r="H101" s="14">
        <f>'Jan 2021'!E101+'Feb 2021'!E101+'Mar 2021'!E101</f>
        <v>0</v>
      </c>
      <c r="J101" s="14">
        <v>400</v>
      </c>
    </row>
    <row r="102" spans="1:10" ht="15.6" customHeight="1" x14ac:dyDescent="0.3">
      <c r="A102" s="1" t="s">
        <v>53</v>
      </c>
      <c r="B102" s="1" t="s">
        <v>139</v>
      </c>
      <c r="C102" s="1"/>
      <c r="D102" s="14">
        <f t="shared" si="5"/>
        <v>41.666666666666664</v>
      </c>
      <c r="E102" s="14">
        <v>0</v>
      </c>
      <c r="F102" s="14"/>
      <c r="G102" s="14">
        <f>'Jan 2021'!D102+'Feb 2021'!D102+'Mar 2021'!D102</f>
        <v>125</v>
      </c>
      <c r="H102" s="14">
        <f>'Jan 2021'!E102+'Feb 2021'!E102+'Mar 2021'!E102</f>
        <v>0</v>
      </c>
      <c r="J102" s="14">
        <v>500</v>
      </c>
    </row>
    <row r="103" spans="1:10" ht="15.6" customHeight="1" x14ac:dyDescent="0.3">
      <c r="A103" s="1" t="s">
        <v>54</v>
      </c>
      <c r="B103" s="1" t="s">
        <v>140</v>
      </c>
      <c r="C103" s="1"/>
      <c r="D103" s="14">
        <f t="shared" si="5"/>
        <v>0</v>
      </c>
      <c r="E103" s="14">
        <v>0</v>
      </c>
      <c r="F103" s="14"/>
      <c r="G103" s="14">
        <f>'Jan 2021'!D103+'Feb 2021'!D103+'Mar 2021'!D103</f>
        <v>0</v>
      </c>
      <c r="H103" s="14">
        <f>'Jan 2021'!E103+'Feb 2021'!E103+'Mar 2021'!E103</f>
        <v>0</v>
      </c>
      <c r="J103" s="14">
        <v>0</v>
      </c>
    </row>
    <row r="104" spans="1:10" x14ac:dyDescent="0.3">
      <c r="A104" s="1" t="s">
        <v>55</v>
      </c>
      <c r="B104" s="1" t="s">
        <v>141</v>
      </c>
      <c r="C104" s="1"/>
      <c r="D104" s="14">
        <f t="shared" si="5"/>
        <v>83.333333333333329</v>
      </c>
      <c r="E104" s="14">
        <v>153.96</v>
      </c>
      <c r="F104" s="14"/>
      <c r="G104" s="14">
        <f>'Jan 2021'!D104+'Feb 2021'!D104+'Mar 2021'!D104</f>
        <v>250</v>
      </c>
      <c r="H104" s="14">
        <f>'Jan 2021'!E104+'Feb 2021'!E104+'Mar 2021'!E104</f>
        <v>403.96000000000004</v>
      </c>
      <c r="J104" s="14">
        <v>1000</v>
      </c>
    </row>
    <row r="105" spans="1:10" ht="15.6" customHeight="1" x14ac:dyDescent="0.3">
      <c r="A105" s="1" t="s">
        <v>56</v>
      </c>
      <c r="B105" s="1" t="s">
        <v>260</v>
      </c>
      <c r="C105" s="1"/>
      <c r="D105" s="14">
        <f t="shared" si="5"/>
        <v>20.833333333333332</v>
      </c>
      <c r="E105" s="14">
        <v>0</v>
      </c>
      <c r="F105" s="14"/>
      <c r="G105" s="14">
        <f>'Jan 2021'!D105+'Feb 2021'!D105+'Mar 2021'!D105</f>
        <v>62.5</v>
      </c>
      <c r="H105" s="14">
        <f>'Jan 2021'!E105+'Feb 2021'!E105+'Mar 2021'!E105</f>
        <v>0</v>
      </c>
      <c r="J105" s="14">
        <v>250</v>
      </c>
    </row>
    <row r="106" spans="1:10" ht="15.6" customHeight="1" x14ac:dyDescent="0.3">
      <c r="A106" s="1" t="s">
        <v>57</v>
      </c>
      <c r="B106" s="1" t="s">
        <v>142</v>
      </c>
      <c r="C106" s="1"/>
      <c r="D106" s="14">
        <f t="shared" si="5"/>
        <v>0</v>
      </c>
      <c r="E106" s="14">
        <v>0</v>
      </c>
      <c r="F106" s="14"/>
      <c r="G106" s="14">
        <f>'Jan 2021'!D106+'Feb 2021'!D106+'Mar 2021'!D106</f>
        <v>0</v>
      </c>
      <c r="H106" s="14">
        <f>'Jan 2021'!E106+'Feb 2021'!E106+'Mar 2021'!E106</f>
        <v>0</v>
      </c>
      <c r="J106" s="14">
        <v>0</v>
      </c>
    </row>
    <row r="107" spans="1:10" ht="15.6" customHeight="1" x14ac:dyDescent="0.3">
      <c r="A107" s="1" t="s">
        <v>58</v>
      </c>
      <c r="B107" s="1" t="s">
        <v>143</v>
      </c>
      <c r="C107" s="1"/>
      <c r="D107" s="14">
        <f t="shared" si="5"/>
        <v>20.833333333333332</v>
      </c>
      <c r="E107" s="14">
        <v>0</v>
      </c>
      <c r="F107" s="14"/>
      <c r="G107" s="14">
        <f>'Jan 2021'!D107+'Feb 2021'!D107+'Mar 2021'!D107</f>
        <v>62.5</v>
      </c>
      <c r="H107" s="14">
        <f>'Jan 2021'!E107+'Feb 2021'!E107+'Mar 2021'!E107</f>
        <v>0</v>
      </c>
      <c r="J107" s="14">
        <v>250</v>
      </c>
    </row>
    <row r="108" spans="1:10" ht="15.6" customHeight="1" x14ac:dyDescent="0.3">
      <c r="A108" s="1" t="s">
        <v>59</v>
      </c>
      <c r="B108" s="1" t="s">
        <v>144</v>
      </c>
      <c r="C108" s="1"/>
      <c r="D108" s="14">
        <f t="shared" si="5"/>
        <v>4.166666666666667</v>
      </c>
      <c r="E108" s="14">
        <v>0</v>
      </c>
      <c r="F108" s="14"/>
      <c r="G108" s="14">
        <f>'Jan 2021'!D108+'Feb 2021'!D108+'Mar 2021'!D108</f>
        <v>12.5</v>
      </c>
      <c r="H108" s="14">
        <f>'Jan 2021'!E108+'Feb 2021'!E108+'Mar 2021'!E108</f>
        <v>0</v>
      </c>
      <c r="J108" s="14">
        <v>50</v>
      </c>
    </row>
    <row r="109" spans="1:10" ht="15.6" customHeight="1" x14ac:dyDescent="0.3">
      <c r="A109" s="1" t="s">
        <v>60</v>
      </c>
      <c r="B109" s="1" t="s">
        <v>145</v>
      </c>
      <c r="C109" s="1"/>
      <c r="D109" s="14">
        <f t="shared" si="5"/>
        <v>41.666666666666664</v>
      </c>
      <c r="E109" s="14">
        <v>250</v>
      </c>
      <c r="F109" s="14"/>
      <c r="G109" s="14">
        <f>'Jan 2021'!D109+'Feb 2021'!D109+'Mar 2021'!D109</f>
        <v>125</v>
      </c>
      <c r="H109" s="14">
        <f>'Jan 2021'!E109+'Feb 2021'!E109+'Mar 2021'!E109</f>
        <v>250</v>
      </c>
      <c r="J109" s="14">
        <v>500</v>
      </c>
    </row>
    <row r="110" spans="1:10" ht="15.6" customHeight="1" x14ac:dyDescent="0.3">
      <c r="A110" s="1" t="s">
        <v>61</v>
      </c>
      <c r="B110" s="1" t="s">
        <v>184</v>
      </c>
      <c r="C110" s="1"/>
      <c r="D110" s="14">
        <f t="shared" si="5"/>
        <v>16.666666666666668</v>
      </c>
      <c r="E110" s="14">
        <v>0</v>
      </c>
      <c r="F110" s="14"/>
      <c r="G110" s="14">
        <f>'Jan 2021'!D110+'Feb 2021'!D110+'Mar 2021'!D110</f>
        <v>50</v>
      </c>
      <c r="H110" s="14">
        <f>'Jan 2021'!E110+'Feb 2021'!E110+'Mar 2021'!E110</f>
        <v>0</v>
      </c>
      <c r="J110" s="14">
        <v>200</v>
      </c>
    </row>
    <row r="111" spans="1:10" ht="15.6" customHeight="1" x14ac:dyDescent="0.3">
      <c r="A111" s="1" t="s">
        <v>251</v>
      </c>
      <c r="B111" s="1" t="s">
        <v>185</v>
      </c>
      <c r="C111" s="1"/>
      <c r="D111" s="16">
        <f t="shared" si="5"/>
        <v>135.83333333333334</v>
      </c>
      <c r="E111" s="16">
        <v>0</v>
      </c>
      <c r="F111" s="14"/>
      <c r="G111" s="16">
        <f>'Jan 2021'!D111+'Feb 2021'!D111+'Mar 2021'!D111</f>
        <v>407.5</v>
      </c>
      <c r="H111" s="16">
        <f>'Jan 2021'!E111+'Feb 2021'!E111+'Mar 2021'!E111</f>
        <v>2500</v>
      </c>
      <c r="J111" s="16">
        <v>1630</v>
      </c>
    </row>
    <row r="112" spans="1:10" ht="15.6" customHeight="1" x14ac:dyDescent="0.3">
      <c r="A112" s="4"/>
      <c r="B112" s="3" t="s">
        <v>234</v>
      </c>
      <c r="C112" s="3"/>
      <c r="D112" s="15">
        <f>SUM(D98:D111)</f>
        <v>465.00000000000011</v>
      </c>
      <c r="E112" s="15">
        <f>SUM(E98:E111)</f>
        <v>494.12</v>
      </c>
      <c r="F112" s="15"/>
      <c r="G112" s="15">
        <f>'Jan 2021'!D112+'Feb 2021'!D112+'Mar 2021'!D112</f>
        <v>1395.0000000000005</v>
      </c>
      <c r="H112" s="15">
        <f>'Jan 2021'!E112+'Feb 2021'!E112+'Mar 2021'!E112</f>
        <v>3420.12</v>
      </c>
      <c r="J112" s="15">
        <f>SUM(J98:J111)</f>
        <v>5580</v>
      </c>
    </row>
    <row r="113" spans="1:10" x14ac:dyDescent="0.3">
      <c r="A113" s="4"/>
      <c r="B113" s="4"/>
      <c r="C113" s="4"/>
      <c r="D113" s="14"/>
      <c r="F113" s="14"/>
      <c r="G113" s="14"/>
      <c r="H113" s="14"/>
      <c r="J113" s="14"/>
    </row>
    <row r="114" spans="1:10" ht="15.6" customHeight="1" x14ac:dyDescent="0.3">
      <c r="A114" s="1" t="s">
        <v>62</v>
      </c>
      <c r="B114" s="1" t="s">
        <v>261</v>
      </c>
      <c r="C114" s="1"/>
      <c r="D114" s="14">
        <f>J114/12</f>
        <v>937.5</v>
      </c>
      <c r="E114" s="14">
        <v>1750</v>
      </c>
      <c r="F114" s="14"/>
      <c r="G114" s="14">
        <f>'Jan 2021'!D114+'Feb 2021'!D114+'Mar 2021'!D114</f>
        <v>2812.5</v>
      </c>
      <c r="H114" s="14">
        <f>'Jan 2021'!E114+'Feb 2021'!E114+'Mar 2021'!E114</f>
        <v>2050</v>
      </c>
      <c r="J114" s="14">
        <v>11250</v>
      </c>
    </row>
    <row r="115" spans="1:10" ht="15.6" customHeight="1" x14ac:dyDescent="0.3">
      <c r="A115" s="1" t="s">
        <v>63</v>
      </c>
      <c r="B115" s="1" t="s">
        <v>146</v>
      </c>
      <c r="C115" s="1"/>
      <c r="D115" s="16">
        <f>J115/12</f>
        <v>1666.6666666666667</v>
      </c>
      <c r="E115" s="16">
        <v>0</v>
      </c>
      <c r="F115" s="14"/>
      <c r="G115" s="16">
        <f>'Jan 2021'!D115+'Feb 2021'!D115+'Mar 2021'!D115</f>
        <v>5000</v>
      </c>
      <c r="H115" s="16">
        <f>'Jan 2021'!E115+'Feb 2021'!E115+'Mar 2021'!E115</f>
        <v>0</v>
      </c>
      <c r="J115" s="16">
        <v>20000</v>
      </c>
    </row>
    <row r="116" spans="1:10" ht="15.6" customHeight="1" x14ac:dyDescent="0.3">
      <c r="A116" s="4"/>
      <c r="B116" s="3" t="s">
        <v>236</v>
      </c>
      <c r="C116" s="3"/>
      <c r="D116" s="15">
        <f>SUM(D114:D115)</f>
        <v>2604.166666666667</v>
      </c>
      <c r="E116" s="15">
        <f>SUM(E114:E115)</f>
        <v>1750</v>
      </c>
      <c r="F116" s="15"/>
      <c r="G116" s="15">
        <f>'Jan 2021'!D116+'Feb 2021'!D116+'Mar 2021'!D116</f>
        <v>7812.5000000000009</v>
      </c>
      <c r="H116" s="15">
        <f>'Jan 2021'!E116+'Feb 2021'!E116+'Mar 2021'!E116</f>
        <v>2050</v>
      </c>
      <c r="J116" s="15">
        <f>SUM(J114:J115)</f>
        <v>31250</v>
      </c>
    </row>
    <row r="117" spans="1:10" x14ac:dyDescent="0.3">
      <c r="A117" s="4"/>
      <c r="B117" s="4"/>
      <c r="C117" s="4"/>
      <c r="D117" s="14"/>
      <c r="F117" s="14"/>
      <c r="G117" s="14"/>
      <c r="H117" s="14"/>
      <c r="J117" s="14"/>
    </row>
    <row r="118" spans="1:10" ht="15.6" customHeight="1" x14ac:dyDescent="0.3">
      <c r="A118" s="1" t="s">
        <v>64</v>
      </c>
      <c r="B118" s="1" t="s">
        <v>181</v>
      </c>
      <c r="C118" s="1"/>
      <c r="D118" s="14">
        <f>J118/12</f>
        <v>27.083333333333332</v>
      </c>
      <c r="E118" s="14">
        <v>0</v>
      </c>
      <c r="F118" s="14"/>
      <c r="G118" s="14">
        <f>'Jan 2021'!D118+'Feb 2021'!D118+'Mar 2021'!D118</f>
        <v>81.25</v>
      </c>
      <c r="H118" s="14">
        <f>'Jan 2021'!E118+'Feb 2021'!E118+'Mar 2021'!E118</f>
        <v>0</v>
      </c>
      <c r="J118" s="14">
        <v>325</v>
      </c>
    </row>
    <row r="119" spans="1:10" ht="15.6" customHeight="1" x14ac:dyDescent="0.3">
      <c r="A119" s="1" t="s">
        <v>65</v>
      </c>
      <c r="B119" s="1" t="s">
        <v>147</v>
      </c>
      <c r="C119" s="1"/>
      <c r="D119" s="14">
        <f>J119/12</f>
        <v>37.5</v>
      </c>
      <c r="E119" s="14">
        <v>45</v>
      </c>
      <c r="F119" s="14"/>
      <c r="G119" s="14">
        <f>'Jan 2021'!D119+'Feb 2021'!D119+'Mar 2021'!D119</f>
        <v>112.5</v>
      </c>
      <c r="H119" s="14">
        <f>'Jan 2021'!E119+'Feb 2021'!E119+'Mar 2021'!E119</f>
        <v>126</v>
      </c>
      <c r="J119" s="14">
        <v>450</v>
      </c>
    </row>
    <row r="120" spans="1:10" ht="15.6" customHeight="1" x14ac:dyDescent="0.3">
      <c r="A120" s="1" t="s">
        <v>66</v>
      </c>
      <c r="B120" s="1" t="s">
        <v>148</v>
      </c>
      <c r="C120" s="1"/>
      <c r="D120" s="14">
        <f>J120/12</f>
        <v>29.166666666666668</v>
      </c>
      <c r="E120" s="14">
        <v>0</v>
      </c>
      <c r="F120" s="14"/>
      <c r="G120" s="14">
        <f>'Jan 2021'!D120+'Feb 2021'!D120+'Mar 2021'!D120</f>
        <v>87.5</v>
      </c>
      <c r="H120" s="14">
        <f>'Jan 2021'!E120+'Feb 2021'!E120+'Mar 2021'!E120</f>
        <v>0</v>
      </c>
      <c r="J120" s="14">
        <v>350</v>
      </c>
    </row>
    <row r="121" spans="1:10" ht="15.6" customHeight="1" x14ac:dyDescent="0.3">
      <c r="A121" s="1" t="s">
        <v>67</v>
      </c>
      <c r="B121" s="1" t="s">
        <v>149</v>
      </c>
      <c r="C121" s="1"/>
      <c r="D121" s="16">
        <f>J121/12</f>
        <v>75</v>
      </c>
      <c r="E121" s="16">
        <v>0</v>
      </c>
      <c r="F121" s="14"/>
      <c r="G121" s="16">
        <f>'Jan 2021'!D121+'Feb 2021'!D121+'Mar 2021'!D121</f>
        <v>225</v>
      </c>
      <c r="H121" s="16">
        <f>'Jan 2021'!E121+'Feb 2021'!E121+'Mar 2021'!E121</f>
        <v>75</v>
      </c>
      <c r="J121" s="16">
        <v>900</v>
      </c>
    </row>
    <row r="122" spans="1:10" ht="15.6" customHeight="1" x14ac:dyDescent="0.3">
      <c r="A122" s="4"/>
      <c r="B122" s="3" t="s">
        <v>237</v>
      </c>
      <c r="C122" s="3"/>
      <c r="D122" s="15">
        <f>SUM(D118:D121)</f>
        <v>168.75</v>
      </c>
      <c r="E122" s="15">
        <f>SUM(E118:E121)</f>
        <v>45</v>
      </c>
      <c r="F122" s="15"/>
      <c r="G122" s="15">
        <f>'Jan 2021'!D122+'Feb 2021'!D122+'Mar 2021'!D122</f>
        <v>506.25</v>
      </c>
      <c r="H122" s="15">
        <f>'Jan 2021'!E122+'Feb 2021'!E122+'Mar 2021'!E122</f>
        <v>201</v>
      </c>
      <c r="J122" s="15">
        <f>SUM(J118:J121)</f>
        <v>2025</v>
      </c>
    </row>
    <row r="123" spans="1:10" x14ac:dyDescent="0.3">
      <c r="A123" s="4"/>
      <c r="B123" s="4"/>
      <c r="C123" s="4"/>
      <c r="D123" s="14"/>
      <c r="F123" s="14"/>
      <c r="G123" s="14"/>
      <c r="H123" s="14"/>
      <c r="J123" s="14"/>
    </row>
    <row r="124" spans="1:10" ht="15.6" customHeight="1" x14ac:dyDescent="0.3">
      <c r="A124" s="1" t="s">
        <v>68</v>
      </c>
      <c r="B124" s="1" t="s">
        <v>150</v>
      </c>
      <c r="C124" s="1"/>
      <c r="D124" s="14">
        <f>J124/12</f>
        <v>5.416666666666667</v>
      </c>
      <c r="E124" s="14">
        <v>0</v>
      </c>
      <c r="F124" s="14"/>
      <c r="G124" s="14">
        <f>'Jan 2021'!D124+'Feb 2021'!D124+'Mar 2021'!D124</f>
        <v>16.25</v>
      </c>
      <c r="H124" s="14">
        <f>'Jan 2021'!E124+'Feb 2021'!E124+'Mar 2021'!E124</f>
        <v>0</v>
      </c>
      <c r="J124" s="14">
        <v>65</v>
      </c>
    </row>
    <row r="125" spans="1:10" ht="15.6" customHeight="1" x14ac:dyDescent="0.3">
      <c r="A125" s="1" t="s">
        <v>69</v>
      </c>
      <c r="B125" s="1" t="s">
        <v>151</v>
      </c>
      <c r="C125" s="1"/>
      <c r="D125" s="14">
        <f>J125/12</f>
        <v>20.833333333333332</v>
      </c>
      <c r="E125" s="14">
        <v>0</v>
      </c>
      <c r="F125" s="14"/>
      <c r="G125" s="14">
        <f>'Jan 2021'!D125+'Feb 2021'!D125+'Mar 2021'!D125</f>
        <v>62.5</v>
      </c>
      <c r="H125" s="14">
        <f>'Jan 2021'!E125+'Feb 2021'!E125+'Mar 2021'!E125</f>
        <v>0</v>
      </c>
      <c r="J125" s="14">
        <v>250</v>
      </c>
    </row>
    <row r="126" spans="1:10" ht="15.6" customHeight="1" x14ac:dyDescent="0.3">
      <c r="A126" s="1" t="s">
        <v>70</v>
      </c>
      <c r="B126" s="1" t="s">
        <v>152</v>
      </c>
      <c r="C126" s="1"/>
      <c r="D126" s="14">
        <f>J126/12</f>
        <v>16.666666666666668</v>
      </c>
      <c r="E126" s="14">
        <v>0</v>
      </c>
      <c r="F126" s="14"/>
      <c r="G126" s="14">
        <f>'Jan 2021'!D126+'Feb 2021'!D126+'Mar 2021'!D126</f>
        <v>50</v>
      </c>
      <c r="H126" s="14">
        <f>'Jan 2021'!E126+'Feb 2021'!E126+'Mar 2021'!E126</f>
        <v>0</v>
      </c>
      <c r="J126" s="14">
        <v>200</v>
      </c>
    </row>
    <row r="127" spans="1:10" ht="15.6" customHeight="1" x14ac:dyDescent="0.3">
      <c r="A127" s="1" t="s">
        <v>71</v>
      </c>
      <c r="B127" s="1" t="s">
        <v>153</v>
      </c>
      <c r="C127" s="1"/>
      <c r="D127" s="14">
        <f>J127/12</f>
        <v>0</v>
      </c>
      <c r="E127" s="14">
        <v>0</v>
      </c>
      <c r="F127" s="14"/>
      <c r="G127" s="14">
        <f>'Jan 2021'!D127+'Feb 2021'!D127+'Mar 2021'!D127</f>
        <v>0</v>
      </c>
      <c r="H127" s="14">
        <f>'Jan 2021'!E127+'Feb 2021'!E127+'Mar 2021'!E127</f>
        <v>0</v>
      </c>
      <c r="J127" s="14">
        <v>0</v>
      </c>
    </row>
    <row r="128" spans="1:10" ht="15.6" customHeight="1" x14ac:dyDescent="0.3">
      <c r="A128" s="1" t="s">
        <v>72</v>
      </c>
      <c r="B128" s="1" t="s">
        <v>154</v>
      </c>
      <c r="C128" s="1"/>
      <c r="D128" s="16">
        <f>J128/12</f>
        <v>20.833333333333332</v>
      </c>
      <c r="E128" s="16">
        <v>0</v>
      </c>
      <c r="F128" s="14"/>
      <c r="G128" s="16">
        <f>'Jan 2021'!D128+'Feb 2021'!D128+'Mar 2021'!D128</f>
        <v>62.5</v>
      </c>
      <c r="H128" s="16">
        <f>'Jan 2021'!E128+'Feb 2021'!E128+'Mar 2021'!E128</f>
        <v>0</v>
      </c>
      <c r="J128" s="16">
        <v>250</v>
      </c>
    </row>
    <row r="129" spans="1:10" ht="15.6" customHeight="1" x14ac:dyDescent="0.3">
      <c r="A129" s="4"/>
      <c r="B129" s="3" t="s">
        <v>238</v>
      </c>
      <c r="C129" s="3"/>
      <c r="D129" s="15">
        <f>SUM(D124:D128)</f>
        <v>63.75</v>
      </c>
      <c r="E129" s="15">
        <f>SUM(E124:E128)</f>
        <v>0</v>
      </c>
      <c r="F129" s="15"/>
      <c r="G129" s="15">
        <f>'Jan 2021'!D129+'Feb 2021'!D129+'Mar 2021'!D129</f>
        <v>191.25</v>
      </c>
      <c r="H129" s="15">
        <f>'Jan 2021'!E129+'Feb 2021'!E129+'Mar 2021'!E129</f>
        <v>0</v>
      </c>
      <c r="J129" s="15">
        <f>SUM(J124:J128)</f>
        <v>765</v>
      </c>
    </row>
    <row r="130" spans="1:10" x14ac:dyDescent="0.3">
      <c r="A130" s="4"/>
      <c r="B130" s="4"/>
      <c r="C130" s="4"/>
      <c r="D130" s="14"/>
      <c r="F130" s="14"/>
      <c r="G130" s="14"/>
      <c r="H130" s="14"/>
      <c r="J130" s="14"/>
    </row>
    <row r="131" spans="1:10" ht="15.6" customHeight="1" x14ac:dyDescent="0.3">
      <c r="A131" s="1" t="s">
        <v>73</v>
      </c>
      <c r="B131" s="1" t="s">
        <v>262</v>
      </c>
      <c r="C131" s="1"/>
      <c r="D131" s="14">
        <f>J131/12</f>
        <v>0</v>
      </c>
      <c r="E131" s="14">
        <v>0</v>
      </c>
      <c r="F131" s="14"/>
      <c r="G131" s="14">
        <f>'Jan 2021'!D131+'Feb 2021'!D131+'Mar 2021'!D131</f>
        <v>0</v>
      </c>
      <c r="H131" s="14">
        <f>'Jan 2021'!E131+'Feb 2021'!E131+'Mar 2021'!E131</f>
        <v>0</v>
      </c>
      <c r="J131" s="14">
        <v>0</v>
      </c>
    </row>
    <row r="132" spans="1:10" ht="15.6" customHeight="1" x14ac:dyDescent="0.3">
      <c r="A132" s="1" t="s">
        <v>74</v>
      </c>
      <c r="B132" s="1" t="s">
        <v>155</v>
      </c>
      <c r="C132" s="1"/>
      <c r="D132" s="14">
        <f>J132/12</f>
        <v>41.666666666666664</v>
      </c>
      <c r="E132" s="14">
        <v>0</v>
      </c>
      <c r="F132" s="14"/>
      <c r="G132" s="14">
        <f>'Jan 2021'!D132+'Feb 2021'!D132+'Mar 2021'!D132</f>
        <v>125</v>
      </c>
      <c r="H132" s="14">
        <f>'Jan 2021'!E132+'Feb 2021'!E132+'Mar 2021'!E132</f>
        <v>0</v>
      </c>
      <c r="J132" s="14">
        <v>500</v>
      </c>
    </row>
    <row r="133" spans="1:10" x14ac:dyDescent="0.3">
      <c r="A133" s="1" t="s">
        <v>75</v>
      </c>
      <c r="B133" s="1" t="s">
        <v>156</v>
      </c>
      <c r="C133" s="1"/>
      <c r="D133" s="14">
        <f>J133/12</f>
        <v>16.666666666666668</v>
      </c>
      <c r="E133" s="14">
        <v>0</v>
      </c>
      <c r="F133" s="14"/>
      <c r="G133" s="14">
        <f>'Jan 2021'!D133+'Feb 2021'!D133+'Mar 2021'!D133</f>
        <v>50</v>
      </c>
      <c r="H133" s="14">
        <f>'Jan 2021'!E133+'Feb 2021'!E133+'Mar 2021'!E133</f>
        <v>0</v>
      </c>
      <c r="J133" s="14">
        <v>200</v>
      </c>
    </row>
    <row r="134" spans="1:10" ht="15.6" customHeight="1" x14ac:dyDescent="0.3">
      <c r="A134" s="1" t="s">
        <v>76</v>
      </c>
      <c r="B134" s="1" t="s">
        <v>157</v>
      </c>
      <c r="C134" s="1"/>
      <c r="D134" s="16">
        <f>J134/12</f>
        <v>16.666666666666668</v>
      </c>
      <c r="E134" s="16">
        <v>0</v>
      </c>
      <c r="F134" s="14"/>
      <c r="G134" s="16">
        <f>'Jan 2021'!D134+'Feb 2021'!D134+'Mar 2021'!D134</f>
        <v>50</v>
      </c>
      <c r="H134" s="16">
        <f>'Jan 2021'!E134+'Feb 2021'!E134+'Mar 2021'!E134</f>
        <v>0</v>
      </c>
      <c r="J134" s="16">
        <v>200</v>
      </c>
    </row>
    <row r="135" spans="1:10" ht="15.6" customHeight="1" x14ac:dyDescent="0.3">
      <c r="A135" s="4"/>
      <c r="B135" s="3" t="s">
        <v>239</v>
      </c>
      <c r="C135" s="3"/>
      <c r="D135" s="15">
        <f>SUM(D131:D134)</f>
        <v>75</v>
      </c>
      <c r="E135" s="11">
        <f>SUM(E131:E134)</f>
        <v>0</v>
      </c>
      <c r="F135" s="11"/>
      <c r="G135" s="15">
        <f>'Jan 2021'!D135+'Feb 2021'!D135+'Mar 2021'!D135</f>
        <v>225</v>
      </c>
      <c r="H135" s="15">
        <f>'Jan 2021'!E135+'Feb 2021'!E135+'Mar 2021'!E135</f>
        <v>0</v>
      </c>
      <c r="J135" s="11">
        <f>SUM(J131:J134)</f>
        <v>900</v>
      </c>
    </row>
    <row r="136" spans="1:10" x14ac:dyDescent="0.3">
      <c r="A136" s="4"/>
      <c r="B136" s="4"/>
      <c r="C136" s="4"/>
      <c r="D136" s="14"/>
      <c r="F136" s="14"/>
      <c r="G136" s="14"/>
      <c r="H136" s="14"/>
      <c r="J136" s="14"/>
    </row>
    <row r="137" spans="1:10" ht="15.6" customHeight="1" x14ac:dyDescent="0.3">
      <c r="A137" s="1" t="s">
        <v>196</v>
      </c>
      <c r="B137" s="9" t="s">
        <v>186</v>
      </c>
      <c r="C137" s="9"/>
      <c r="D137" s="14">
        <f>J137/12</f>
        <v>7.5</v>
      </c>
      <c r="E137" s="14">
        <v>0</v>
      </c>
      <c r="F137" s="14"/>
      <c r="G137" s="14">
        <f>'Jan 2021'!D137+'Feb 2021'!D137+'Mar 2021'!D137</f>
        <v>22.5</v>
      </c>
      <c r="H137" s="14">
        <f>'Jan 2021'!E137+'Feb 2021'!E137+'Mar 2021'!E137</f>
        <v>0</v>
      </c>
      <c r="J137" s="14">
        <v>90</v>
      </c>
    </row>
    <row r="138" spans="1:10" ht="15.6" customHeight="1" x14ac:dyDescent="0.3">
      <c r="A138" s="1" t="s">
        <v>197</v>
      </c>
      <c r="B138" s="9" t="s">
        <v>187</v>
      </c>
      <c r="C138" s="9"/>
      <c r="D138" s="14">
        <f>J138/12</f>
        <v>7.5</v>
      </c>
      <c r="E138" s="14">
        <v>0</v>
      </c>
      <c r="F138" s="14"/>
      <c r="G138" s="14">
        <f>'Jan 2021'!D138+'Feb 2021'!D138+'Mar 2021'!D138</f>
        <v>22.5</v>
      </c>
      <c r="H138" s="14">
        <f>'Jan 2021'!E138+'Feb 2021'!E138+'Mar 2021'!E138</f>
        <v>0</v>
      </c>
      <c r="J138" s="14">
        <v>90</v>
      </c>
    </row>
    <row r="139" spans="1:10" ht="15.6" customHeight="1" x14ac:dyDescent="0.3">
      <c r="A139" s="1" t="s">
        <v>198</v>
      </c>
      <c r="B139" s="9" t="s">
        <v>188</v>
      </c>
      <c r="C139" s="9"/>
      <c r="D139" s="14">
        <f>J139/12</f>
        <v>11.25</v>
      </c>
      <c r="E139" s="14">
        <v>0</v>
      </c>
      <c r="F139" s="14"/>
      <c r="G139" s="14">
        <f>'Jan 2021'!D139+'Feb 2021'!D139+'Mar 2021'!D139</f>
        <v>33.75</v>
      </c>
      <c r="H139" s="14">
        <f>'Jan 2021'!E139+'Feb 2021'!E139+'Mar 2021'!E139</f>
        <v>0</v>
      </c>
      <c r="J139" s="14">
        <v>135</v>
      </c>
    </row>
    <row r="140" spans="1:10" x14ac:dyDescent="0.3">
      <c r="A140" s="1" t="s">
        <v>199</v>
      </c>
      <c r="B140" s="9" t="s">
        <v>263</v>
      </c>
      <c r="C140" s="9"/>
      <c r="D140" s="16">
        <f>J140/12</f>
        <v>7.5</v>
      </c>
      <c r="E140" s="16">
        <v>0</v>
      </c>
      <c r="F140" s="14"/>
      <c r="G140" s="16">
        <f>'Jan 2021'!D140+'Feb 2021'!D140+'Mar 2021'!D140</f>
        <v>22.5</v>
      </c>
      <c r="H140" s="16">
        <f>'Jan 2021'!E140+'Feb 2021'!E140+'Mar 2021'!E140</f>
        <v>0</v>
      </c>
      <c r="J140" s="16">
        <v>90</v>
      </c>
    </row>
    <row r="141" spans="1:10" ht="15.6" customHeight="1" x14ac:dyDescent="0.3">
      <c r="A141" s="1"/>
      <c r="B141" s="10" t="s">
        <v>240</v>
      </c>
      <c r="C141" s="10"/>
      <c r="D141" s="15">
        <f>SUM(D137:D140)</f>
        <v>33.75</v>
      </c>
      <c r="E141" s="15">
        <f>SUM(E137:E140)</f>
        <v>0</v>
      </c>
      <c r="F141" s="15"/>
      <c r="G141" s="15">
        <f>'Jan 2021'!D141+'Feb 2021'!D141+'Mar 2021'!D141</f>
        <v>101.25</v>
      </c>
      <c r="H141" s="15">
        <f>'Jan 2021'!E141+'Feb 2021'!E141+'Mar 2021'!E141</f>
        <v>0</v>
      </c>
      <c r="J141" s="15">
        <f>SUM(J137:J140)</f>
        <v>405</v>
      </c>
    </row>
    <row r="142" spans="1:10" x14ac:dyDescent="0.3">
      <c r="A142" s="1"/>
      <c r="B142" s="10"/>
      <c r="C142" s="10"/>
      <c r="D142" s="14"/>
      <c r="F142" s="14"/>
      <c r="G142" s="14"/>
      <c r="H142" s="14"/>
      <c r="J142" s="14"/>
    </row>
    <row r="143" spans="1:10" ht="15.6" customHeight="1" x14ac:dyDescent="0.3">
      <c r="A143" s="1" t="s">
        <v>200</v>
      </c>
      <c r="B143" s="9" t="s">
        <v>189</v>
      </c>
      <c r="C143" s="9"/>
      <c r="D143" s="14">
        <f>J143/12</f>
        <v>75</v>
      </c>
      <c r="E143" s="14">
        <v>600</v>
      </c>
      <c r="F143" s="14"/>
      <c r="G143" s="14">
        <f>'Jan 2021'!D143+'Feb 2021'!D143+'Mar 2021'!D143</f>
        <v>225</v>
      </c>
      <c r="H143" s="14">
        <f>'Jan 2021'!E143+'Feb 2021'!E143+'Mar 2021'!E143</f>
        <v>600</v>
      </c>
      <c r="J143" s="14">
        <v>900</v>
      </c>
    </row>
    <row r="144" spans="1:10" ht="15.6" customHeight="1" x14ac:dyDescent="0.3">
      <c r="A144" s="1" t="s">
        <v>201</v>
      </c>
      <c r="B144" s="9" t="s">
        <v>190</v>
      </c>
      <c r="C144" s="9"/>
      <c r="D144" s="16">
        <f>J144/12</f>
        <v>33.75</v>
      </c>
      <c r="E144" s="16">
        <v>5</v>
      </c>
      <c r="F144" s="14"/>
      <c r="G144" s="16">
        <f>'Jan 2021'!D144+'Feb 2021'!D144+'Mar 2021'!D144</f>
        <v>101.25</v>
      </c>
      <c r="H144" s="16">
        <f>'Jan 2021'!E144+'Feb 2021'!E144+'Mar 2021'!E144</f>
        <v>5</v>
      </c>
      <c r="J144" s="16">
        <v>405</v>
      </c>
    </row>
    <row r="145" spans="1:10" ht="15.6" customHeight="1" x14ac:dyDescent="0.3">
      <c r="A145" s="1"/>
      <c r="B145" s="10" t="s">
        <v>241</v>
      </c>
      <c r="C145" s="10"/>
      <c r="D145" s="15">
        <f>SUM(D143:D144)</f>
        <v>108.75</v>
      </c>
      <c r="E145" s="15">
        <f>SUM(E143:E144)</f>
        <v>605</v>
      </c>
      <c r="F145" s="15"/>
      <c r="G145" s="15">
        <f>'Jan 2021'!D145+'Feb 2021'!D145+'Mar 2021'!D145</f>
        <v>326.25</v>
      </c>
      <c r="H145" s="15">
        <f>'Jan 2021'!E145+'Feb 2021'!E145+'Mar 2021'!E145</f>
        <v>605</v>
      </c>
      <c r="J145" s="15">
        <f>SUM(J143:J144)</f>
        <v>1305</v>
      </c>
    </row>
    <row r="146" spans="1:10" x14ac:dyDescent="0.3">
      <c r="A146" s="1"/>
      <c r="B146" s="8"/>
      <c r="C146" s="8"/>
      <c r="D146" s="14"/>
      <c r="F146" s="14"/>
      <c r="G146" s="14"/>
      <c r="H146" s="14"/>
      <c r="J146" s="14"/>
    </row>
    <row r="147" spans="1:10" ht="15.6" customHeight="1" x14ac:dyDescent="0.3">
      <c r="A147" s="1" t="s">
        <v>77</v>
      </c>
      <c r="B147" s="1" t="s">
        <v>264</v>
      </c>
      <c r="C147" s="1"/>
      <c r="D147" s="14">
        <f>J147/12</f>
        <v>1690</v>
      </c>
      <c r="E147" s="14">
        <f>845+845</f>
        <v>1690</v>
      </c>
      <c r="F147" s="14"/>
      <c r="G147" s="14">
        <f>'Jan 2021'!D147+'Feb 2021'!D147+'Mar 2021'!D147</f>
        <v>5070</v>
      </c>
      <c r="H147" s="14">
        <f>'Jan 2021'!E147+'Feb 2021'!E147+'Mar 2021'!E147</f>
        <v>5070</v>
      </c>
      <c r="J147" s="14">
        <v>20280</v>
      </c>
    </row>
    <row r="148" spans="1:10" ht="15.6" customHeight="1" x14ac:dyDescent="0.3">
      <c r="A148" s="1" t="s">
        <v>78</v>
      </c>
      <c r="B148" s="1" t="s">
        <v>191</v>
      </c>
      <c r="C148" s="1"/>
      <c r="D148" s="16">
        <v>0</v>
      </c>
      <c r="E148" s="16">
        <v>0</v>
      </c>
      <c r="F148" s="14"/>
      <c r="G148" s="16">
        <f>'Jan 2021'!D148+'Feb 2021'!D148+'Mar 2021'!D148</f>
        <v>0</v>
      </c>
      <c r="H148" s="16">
        <f>'Jan 2021'!E148+'Feb 2021'!E148+'Mar 2021'!E148</f>
        <v>0</v>
      </c>
      <c r="J148" s="16">
        <v>0</v>
      </c>
    </row>
    <row r="149" spans="1:10" ht="15.6" customHeight="1" x14ac:dyDescent="0.3">
      <c r="A149" s="4"/>
      <c r="B149" s="3" t="s">
        <v>242</v>
      </c>
      <c r="C149" s="3"/>
      <c r="D149" s="15">
        <f>SUM(D147:D148)</f>
        <v>1690</v>
      </c>
      <c r="E149" s="15">
        <f>SUM(E147:E148)</f>
        <v>1690</v>
      </c>
      <c r="F149" s="15"/>
      <c r="G149" s="15">
        <f>'Jan 2021'!D149+'Feb 2021'!D149+'Mar 2021'!D149</f>
        <v>5070</v>
      </c>
      <c r="H149" s="15">
        <f>'Jan 2021'!E149+'Feb 2021'!E149+'Mar 2021'!E149</f>
        <v>5070</v>
      </c>
      <c r="J149" s="15">
        <f>SUM(J147:J148)</f>
        <v>20280</v>
      </c>
    </row>
    <row r="150" spans="1:10" x14ac:dyDescent="0.3">
      <c r="A150" s="4"/>
      <c r="B150" s="4"/>
      <c r="C150" s="4"/>
      <c r="D150" s="14"/>
      <c r="F150" s="14"/>
      <c r="G150" s="14"/>
      <c r="H150" s="14"/>
      <c r="J150" s="14"/>
    </row>
    <row r="151" spans="1:10" ht="15.6" customHeight="1" x14ac:dyDescent="0.3">
      <c r="A151" s="1" t="s">
        <v>79</v>
      </c>
      <c r="B151" s="1" t="s">
        <v>158</v>
      </c>
      <c r="C151" s="1"/>
      <c r="D151" s="14">
        <f t="shared" ref="D151:D159" si="6">J151/12</f>
        <v>266.66666666666669</v>
      </c>
      <c r="E151" s="14">
        <v>159.25</v>
      </c>
      <c r="F151" s="14"/>
      <c r="G151" s="14">
        <f>'Jan 2021'!D151+'Feb 2021'!D151+'Mar 2021'!D151</f>
        <v>800</v>
      </c>
      <c r="H151" s="14">
        <f>'Jan 2021'!E151+'Feb 2021'!E151+'Mar 2021'!E151</f>
        <v>250.25</v>
      </c>
      <c r="J151" s="14">
        <v>3200</v>
      </c>
    </row>
    <row r="152" spans="1:10" ht="15.6" customHeight="1" x14ac:dyDescent="0.3">
      <c r="A152" s="1" t="s">
        <v>80</v>
      </c>
      <c r="B152" s="1" t="s">
        <v>159</v>
      </c>
      <c r="C152" s="1"/>
      <c r="D152" s="14">
        <f t="shared" si="6"/>
        <v>416.66666666666669</v>
      </c>
      <c r="E152" s="14">
        <v>780</v>
      </c>
      <c r="F152" s="14"/>
      <c r="G152" s="14">
        <f>'Jan 2021'!D152+'Feb 2021'!D152+'Mar 2021'!D152</f>
        <v>1250</v>
      </c>
      <c r="H152" s="14">
        <f>'Jan 2021'!E152+'Feb 2021'!E152+'Mar 2021'!E152</f>
        <v>3127.26</v>
      </c>
      <c r="J152" s="14">
        <v>5000</v>
      </c>
    </row>
    <row r="153" spans="1:10" ht="15.6" customHeight="1" x14ac:dyDescent="0.3">
      <c r="A153" s="1" t="s">
        <v>81</v>
      </c>
      <c r="B153" s="1" t="s">
        <v>160</v>
      </c>
      <c r="C153" s="1"/>
      <c r="D153" s="14">
        <f t="shared" si="6"/>
        <v>125</v>
      </c>
      <c r="E153" s="14">
        <v>352.25</v>
      </c>
      <c r="F153" s="14"/>
      <c r="G153" s="14">
        <f>'Jan 2021'!D153+'Feb 2021'!D153+'Mar 2021'!D153</f>
        <v>375</v>
      </c>
      <c r="H153" s="14">
        <f>'Jan 2021'!E153+'Feb 2021'!E153+'Mar 2021'!E153</f>
        <v>569.53</v>
      </c>
      <c r="J153" s="14">
        <v>1500</v>
      </c>
    </row>
    <row r="154" spans="1:10" ht="15.6" customHeight="1" x14ac:dyDescent="0.3">
      <c r="A154" s="1" t="s">
        <v>82</v>
      </c>
      <c r="B154" s="1" t="s">
        <v>161</v>
      </c>
      <c r="C154" s="1"/>
      <c r="D154" s="14">
        <f t="shared" si="6"/>
        <v>125</v>
      </c>
      <c r="E154" s="14">
        <v>0</v>
      </c>
      <c r="F154" s="14"/>
      <c r="G154" s="14">
        <f>'Jan 2021'!D154+'Feb 2021'!D154+'Mar 2021'!D154</f>
        <v>375</v>
      </c>
      <c r="H154" s="14">
        <f>'Jan 2021'!E154+'Feb 2021'!E154+'Mar 2021'!E154</f>
        <v>69.989999999999995</v>
      </c>
      <c r="J154" s="14">
        <v>1500</v>
      </c>
    </row>
    <row r="155" spans="1:10" ht="15.6" customHeight="1" x14ac:dyDescent="0.3">
      <c r="A155" s="1" t="s">
        <v>83</v>
      </c>
      <c r="B155" s="1" t="s">
        <v>162</v>
      </c>
      <c r="C155" s="1"/>
      <c r="D155" s="14">
        <f t="shared" si="6"/>
        <v>125</v>
      </c>
      <c r="E155" s="14">
        <v>124.96</v>
      </c>
      <c r="F155" s="14"/>
      <c r="G155" s="14">
        <f>'Jan 2021'!D155+'Feb 2021'!D155+'Mar 2021'!D155</f>
        <v>375</v>
      </c>
      <c r="H155" s="14">
        <f>'Jan 2021'!E155+'Feb 2021'!E155+'Mar 2021'!E155</f>
        <v>490.97999999999996</v>
      </c>
      <c r="J155" s="14">
        <v>1500</v>
      </c>
    </row>
    <row r="156" spans="1:10" ht="15.6" customHeight="1" x14ac:dyDescent="0.3">
      <c r="A156" s="1" t="s">
        <v>84</v>
      </c>
      <c r="B156" s="1" t="s">
        <v>163</v>
      </c>
      <c r="C156" s="1"/>
      <c r="D156" s="14">
        <f t="shared" si="6"/>
        <v>333.33333333333331</v>
      </c>
      <c r="E156" s="14">
        <v>0</v>
      </c>
      <c r="F156" s="14"/>
      <c r="G156" s="14">
        <f>'Jan 2021'!D156+'Feb 2021'!D156+'Mar 2021'!D156</f>
        <v>1000</v>
      </c>
      <c r="H156" s="14">
        <f>'Jan 2021'!E156+'Feb 2021'!E156+'Mar 2021'!E156</f>
        <v>0</v>
      </c>
      <c r="J156" s="14">
        <v>4000</v>
      </c>
    </row>
    <row r="157" spans="1:10" ht="15.6" customHeight="1" x14ac:dyDescent="0.3">
      <c r="A157" s="1" t="s">
        <v>85</v>
      </c>
      <c r="B157" s="1" t="s">
        <v>164</v>
      </c>
      <c r="C157" s="1"/>
      <c r="D157" s="14">
        <f t="shared" si="6"/>
        <v>41.666666666666664</v>
      </c>
      <c r="E157" s="14">
        <v>0</v>
      </c>
      <c r="F157" s="14"/>
      <c r="G157" s="14">
        <f>'Jan 2021'!D157+'Feb 2021'!D157+'Mar 2021'!D157</f>
        <v>125</v>
      </c>
      <c r="H157" s="14">
        <f>'Jan 2021'!E157+'Feb 2021'!E157+'Mar 2021'!E157</f>
        <v>0</v>
      </c>
      <c r="J157" s="14">
        <v>500</v>
      </c>
    </row>
    <row r="158" spans="1:10" ht="15.6" customHeight="1" x14ac:dyDescent="0.3">
      <c r="A158" s="1" t="s">
        <v>86</v>
      </c>
      <c r="B158" s="1" t="s">
        <v>165</v>
      </c>
      <c r="C158" s="1"/>
      <c r="D158" s="14">
        <f t="shared" si="6"/>
        <v>666.66666666666663</v>
      </c>
      <c r="E158" s="14">
        <v>1851</v>
      </c>
      <c r="F158" s="14"/>
      <c r="G158" s="14">
        <f>'Jan 2021'!D158+'Feb 2021'!D158+'Mar 2021'!D158</f>
        <v>2000</v>
      </c>
      <c r="H158" s="14">
        <f>'Jan 2021'!E158+'Feb 2021'!E158+'Mar 2021'!E158</f>
        <v>1851</v>
      </c>
      <c r="J158" s="14">
        <v>8000</v>
      </c>
    </row>
    <row r="159" spans="1:10" ht="15.6" customHeight="1" x14ac:dyDescent="0.3">
      <c r="A159" s="1" t="s">
        <v>249</v>
      </c>
      <c r="B159" s="1" t="s">
        <v>195</v>
      </c>
      <c r="C159" s="1"/>
      <c r="D159" s="16">
        <f t="shared" si="6"/>
        <v>26.25</v>
      </c>
      <c r="E159" s="16">
        <v>0</v>
      </c>
      <c r="F159" s="14"/>
      <c r="G159" s="16">
        <f>'Jan 2021'!D159+'Feb 2021'!D159+'Mar 2021'!D159</f>
        <v>78.75</v>
      </c>
      <c r="H159" s="16">
        <f>'Jan 2021'!E159+'Feb 2021'!E159+'Mar 2021'!E159</f>
        <v>0</v>
      </c>
      <c r="J159" s="16">
        <v>315</v>
      </c>
    </row>
    <row r="160" spans="1:10" ht="15.6" customHeight="1" x14ac:dyDescent="0.3">
      <c r="A160" s="4"/>
      <c r="B160" s="3" t="s">
        <v>243</v>
      </c>
      <c r="C160" s="3"/>
      <c r="D160" s="15">
        <f>SUM(D151:D159)</f>
        <v>2126.25</v>
      </c>
      <c r="E160" s="15">
        <f>SUM(E151:E159)</f>
        <v>3267.46</v>
      </c>
      <c r="F160" s="15"/>
      <c r="G160" s="15">
        <f>'Jan 2021'!D160+'Feb 2021'!D160+'Mar 2021'!D160</f>
        <v>6378.75</v>
      </c>
      <c r="H160" s="15">
        <f>'Jan 2021'!E160+'Feb 2021'!E160+'Mar 2021'!E160</f>
        <v>6359.01</v>
      </c>
      <c r="J160" s="15">
        <f>SUM(J151:J159)</f>
        <v>25515</v>
      </c>
    </row>
    <row r="161" spans="1:10" x14ac:dyDescent="0.3">
      <c r="A161" s="4"/>
      <c r="B161" s="4"/>
      <c r="C161" s="4"/>
      <c r="D161" s="14"/>
      <c r="F161" s="14"/>
      <c r="G161" s="14"/>
      <c r="H161" s="14"/>
      <c r="J161" s="14"/>
    </row>
    <row r="162" spans="1:10" ht="15.6" customHeight="1" x14ac:dyDescent="0.3">
      <c r="A162" s="1" t="s">
        <v>87</v>
      </c>
      <c r="B162" s="1" t="s">
        <v>166</v>
      </c>
      <c r="C162" s="1"/>
      <c r="D162" s="14">
        <f t="shared" ref="D162:D167" si="7">J162/12</f>
        <v>812.5</v>
      </c>
      <c r="E162" s="14">
        <v>600.17999999999995</v>
      </c>
      <c r="F162" s="14"/>
      <c r="G162" s="14">
        <f>'Jan 2021'!D162+'Feb 2021'!D162+'Mar 2021'!D162</f>
        <v>2437.5</v>
      </c>
      <c r="H162" s="14">
        <f>'Jan 2021'!E162+'Feb 2021'!E162+'Mar 2021'!E162</f>
        <v>2688.73</v>
      </c>
      <c r="J162" s="14">
        <v>9750</v>
      </c>
    </row>
    <row r="163" spans="1:10" ht="15.6" customHeight="1" x14ac:dyDescent="0.3">
      <c r="A163" s="1" t="s">
        <v>88</v>
      </c>
      <c r="B163" s="1" t="s">
        <v>167</v>
      </c>
      <c r="C163" s="1"/>
      <c r="D163" s="14">
        <f t="shared" si="7"/>
        <v>541.66666666666663</v>
      </c>
      <c r="E163" s="14">
        <v>1583.38</v>
      </c>
      <c r="F163" s="14"/>
      <c r="G163" s="14">
        <f>'Jan 2021'!D163+'Feb 2021'!D163+'Mar 2021'!D163</f>
        <v>1625</v>
      </c>
      <c r="H163" s="14">
        <f>'Jan 2021'!E163+'Feb 2021'!E163+'Mar 2021'!E163</f>
        <v>4156.41</v>
      </c>
      <c r="J163" s="14">
        <v>6500</v>
      </c>
    </row>
    <row r="164" spans="1:10" ht="15.6" customHeight="1" x14ac:dyDescent="0.3">
      <c r="A164" s="1" t="s">
        <v>89</v>
      </c>
      <c r="B164" s="1" t="s">
        <v>168</v>
      </c>
      <c r="C164" s="1"/>
      <c r="D164" s="14">
        <f t="shared" si="7"/>
        <v>250</v>
      </c>
      <c r="E164" s="14">
        <v>300.61</v>
      </c>
      <c r="F164" s="14"/>
      <c r="G164" s="14">
        <f>'Jan 2021'!D164+'Feb 2021'!D164+'Mar 2021'!D164</f>
        <v>750</v>
      </c>
      <c r="H164" s="14">
        <f>'Jan 2021'!E164+'Feb 2021'!E164+'Mar 2021'!E164</f>
        <v>653.29999999999995</v>
      </c>
      <c r="J164" s="14">
        <v>3000</v>
      </c>
    </row>
    <row r="165" spans="1:10" ht="15.6" customHeight="1" x14ac:dyDescent="0.3">
      <c r="A165" s="1" t="s">
        <v>90</v>
      </c>
      <c r="B165" s="1" t="s">
        <v>169</v>
      </c>
      <c r="C165" s="1"/>
      <c r="D165" s="14">
        <f t="shared" si="7"/>
        <v>333.33333333333331</v>
      </c>
      <c r="E165" s="14">
        <v>336.4</v>
      </c>
      <c r="F165" s="14"/>
      <c r="G165" s="14">
        <f>'Jan 2021'!D165+'Feb 2021'!D165+'Mar 2021'!D165</f>
        <v>1000</v>
      </c>
      <c r="H165" s="14">
        <f>'Jan 2021'!E165+'Feb 2021'!E165+'Mar 2021'!E165</f>
        <v>1009.9599999999999</v>
      </c>
      <c r="J165" s="14">
        <v>4000</v>
      </c>
    </row>
    <row r="166" spans="1:10" ht="15.6" customHeight="1" x14ac:dyDescent="0.3">
      <c r="A166" s="1" t="s">
        <v>91</v>
      </c>
      <c r="B166" s="1" t="s">
        <v>170</v>
      </c>
      <c r="C166" s="1"/>
      <c r="D166" s="14">
        <f t="shared" si="7"/>
        <v>125</v>
      </c>
      <c r="E166" s="14">
        <v>86.98</v>
      </c>
      <c r="F166" s="14"/>
      <c r="G166" s="14">
        <f>'Jan 2021'!D166+'Feb 2021'!D166+'Mar 2021'!D166</f>
        <v>375</v>
      </c>
      <c r="H166" s="14">
        <f>'Jan 2021'!E166+'Feb 2021'!E166+'Mar 2021'!E166</f>
        <v>260.94</v>
      </c>
      <c r="J166" s="14">
        <v>1500</v>
      </c>
    </row>
    <row r="167" spans="1:10" x14ac:dyDescent="0.3">
      <c r="A167" s="1" t="s">
        <v>226</v>
      </c>
      <c r="B167" s="5" t="s">
        <v>192</v>
      </c>
      <c r="C167" s="5"/>
      <c r="D167" s="16">
        <f t="shared" si="7"/>
        <v>0</v>
      </c>
      <c r="E167" s="16">
        <v>0</v>
      </c>
      <c r="F167" s="14"/>
      <c r="G167" s="16">
        <f>'Jan 2021'!D167+'Feb 2021'!D167+'Mar 2021'!D167</f>
        <v>0</v>
      </c>
      <c r="H167" s="16">
        <f>'Jan 2021'!E167+'Feb 2021'!E167+'Mar 2021'!E167</f>
        <v>0</v>
      </c>
      <c r="J167" s="16">
        <v>0</v>
      </c>
    </row>
    <row r="168" spans="1:10" ht="15.6" customHeight="1" x14ac:dyDescent="0.3">
      <c r="A168" s="4"/>
      <c r="B168" s="3" t="s">
        <v>244</v>
      </c>
      <c r="C168" s="3"/>
      <c r="D168" s="15">
        <f>SUM(D162:D167)</f>
        <v>2062.5</v>
      </c>
      <c r="E168" s="15">
        <f>SUM(E162:E167)</f>
        <v>2907.55</v>
      </c>
      <c r="F168" s="15"/>
      <c r="G168" s="15">
        <f>'Jan 2021'!D168+'Feb 2021'!D168+'Mar 2021'!D168</f>
        <v>6187.5</v>
      </c>
      <c r="H168" s="15">
        <f>'Jan 2021'!E168+'Feb 2021'!E168+'Mar 2021'!E168</f>
        <v>8769.34</v>
      </c>
      <c r="J168" s="15">
        <f>SUM(J162:J167)</f>
        <v>24750</v>
      </c>
    </row>
    <row r="169" spans="1:10" x14ac:dyDescent="0.3">
      <c r="A169" s="4"/>
      <c r="B169" s="4"/>
      <c r="C169" s="4"/>
      <c r="D169" s="14"/>
      <c r="F169" s="14"/>
      <c r="G169" s="14"/>
      <c r="H169" s="14"/>
      <c r="J169" s="14"/>
    </row>
    <row r="170" spans="1:10" ht="15.6" customHeight="1" thickBot="1" x14ac:dyDescent="0.35">
      <c r="A170" s="4"/>
      <c r="B170" s="3" t="s">
        <v>245</v>
      </c>
      <c r="C170" s="3"/>
      <c r="D170" s="17">
        <f>+D149+D160+D168</f>
        <v>5878.75</v>
      </c>
      <c r="E170" s="17">
        <f>+E149+E160+E168</f>
        <v>7865.01</v>
      </c>
      <c r="F170" s="15"/>
      <c r="G170" s="17">
        <f>'Jan 2021'!D170+'Feb 2021'!D170+'Mar 2021'!D170</f>
        <v>17636.25</v>
      </c>
      <c r="H170" s="17">
        <f>'Jan 2021'!E170+'Feb 2021'!E170+'Mar 2021'!E170</f>
        <v>20198.349999999999</v>
      </c>
      <c r="J170" s="17">
        <f>+J149+J160+J168</f>
        <v>70545</v>
      </c>
    </row>
    <row r="171" spans="1:10" ht="16.2" thickTop="1" x14ac:dyDescent="0.3">
      <c r="A171" s="4"/>
      <c r="B171" s="4"/>
      <c r="C171" s="4"/>
      <c r="D171" s="14"/>
      <c r="F171" s="14"/>
      <c r="G171" s="14"/>
      <c r="H171" s="14"/>
      <c r="J171" s="14"/>
    </row>
    <row r="172" spans="1:10" ht="15.6" customHeight="1" x14ac:dyDescent="0.3">
      <c r="A172" s="1" t="s">
        <v>92</v>
      </c>
      <c r="B172" s="1" t="s">
        <v>171</v>
      </c>
      <c r="C172" s="1"/>
      <c r="D172" s="14">
        <f>J172/12</f>
        <v>0</v>
      </c>
      <c r="E172" s="14">
        <v>0</v>
      </c>
      <c r="F172" s="14"/>
      <c r="G172" s="14">
        <f>'Jan 2021'!D172+'Feb 2021'!D172+'Mar 2021'!D172</f>
        <v>0</v>
      </c>
      <c r="H172" s="14">
        <f>'Jan 2021'!E172+'Feb 2021'!E172+'Mar 2021'!E172</f>
        <v>0</v>
      </c>
      <c r="J172" s="14">
        <v>0</v>
      </c>
    </row>
    <row r="173" spans="1:10" ht="15.6" customHeight="1" x14ac:dyDescent="0.3">
      <c r="A173" s="1" t="s">
        <v>93</v>
      </c>
      <c r="B173" s="1" t="s">
        <v>172</v>
      </c>
      <c r="C173" s="1"/>
      <c r="D173" s="14">
        <f>J173/12</f>
        <v>141.66666666666666</v>
      </c>
      <c r="E173" s="14">
        <v>142.78</v>
      </c>
      <c r="F173" s="14"/>
      <c r="G173" s="14">
        <f>'Jan 2021'!D173+'Feb 2021'!D173+'Mar 2021'!D173</f>
        <v>425</v>
      </c>
      <c r="H173" s="14">
        <f>'Jan 2021'!E173+'Feb 2021'!E173+'Mar 2021'!E173</f>
        <v>431.73</v>
      </c>
      <c r="J173" s="14">
        <v>1700</v>
      </c>
    </row>
    <row r="174" spans="1:10" ht="15.6" customHeight="1" x14ac:dyDescent="0.3">
      <c r="A174" s="1" t="s">
        <v>94</v>
      </c>
      <c r="B174" s="1" t="s">
        <v>173</v>
      </c>
      <c r="C174" s="1"/>
      <c r="D174" s="16">
        <f>J174/12</f>
        <v>0</v>
      </c>
      <c r="E174" s="16">
        <v>0</v>
      </c>
      <c r="F174" s="14"/>
      <c r="G174" s="16">
        <f>'Jan 2021'!D174+'Feb 2021'!D174+'Mar 2021'!D174</f>
        <v>0</v>
      </c>
      <c r="H174" s="16">
        <f>'Jan 2021'!E174+'Feb 2021'!E174+'Mar 2021'!E174</f>
        <v>0</v>
      </c>
      <c r="J174" s="16">
        <v>0</v>
      </c>
    </row>
    <row r="175" spans="1:10" ht="15.6" customHeight="1" x14ac:dyDescent="0.3">
      <c r="A175" s="4"/>
      <c r="B175" s="3" t="s">
        <v>247</v>
      </c>
      <c r="C175" s="3"/>
      <c r="D175" s="15">
        <f>SUM(D172:D174)</f>
        <v>141.66666666666666</v>
      </c>
      <c r="E175" s="15">
        <f>SUM(E172:E174)</f>
        <v>142.78</v>
      </c>
      <c r="F175" s="15"/>
      <c r="G175" s="15">
        <f>'Jan 2021'!D175+'Feb 2021'!D175+'Mar 2021'!D175</f>
        <v>425</v>
      </c>
      <c r="H175" s="15">
        <f>'Jan 2021'!E175+'Feb 2021'!E175+'Mar 2021'!E175</f>
        <v>431.73</v>
      </c>
      <c r="J175" s="15">
        <f>SUM(J172:J174)</f>
        <v>1700</v>
      </c>
    </row>
    <row r="176" spans="1:10" x14ac:dyDescent="0.3">
      <c r="A176" s="4"/>
      <c r="B176" s="4"/>
      <c r="C176" s="4"/>
      <c r="D176" s="14"/>
      <c r="F176" s="14"/>
      <c r="G176" s="14"/>
      <c r="H176" s="14"/>
      <c r="J176" s="14"/>
    </row>
    <row r="177" spans="1:10" ht="15.6" customHeight="1" thickBot="1" x14ac:dyDescent="0.35">
      <c r="A177" s="4"/>
      <c r="B177" s="3" t="s">
        <v>248</v>
      </c>
      <c r="C177" s="3"/>
      <c r="D177" s="17">
        <f>D42+D51+D73+D91+D96+D112+D116+D122+D129+D135+D141+D145+D170+D175</f>
        <v>34771.75</v>
      </c>
      <c r="E177" s="17">
        <f>E42+E51+E73+E91+E96+E112+E116+E122+E129+E135+E141+E145+E170+E175</f>
        <v>35729.07</v>
      </c>
      <c r="F177" s="15"/>
      <c r="G177" s="17">
        <f>'Jan 2021'!D177+'Feb 2021'!D177+'Mar 2021'!D177</f>
        <v>104315.25</v>
      </c>
      <c r="H177" s="17">
        <f>'Jan 2021'!E177+'Feb 2021'!E177+'Mar 2021'!E177</f>
        <v>102668.068</v>
      </c>
      <c r="J177" s="17">
        <f>J42+J51+J73+J91+J96+J112+J116+J122+J129+J135+J141+J145+J170+J175</f>
        <v>417261</v>
      </c>
    </row>
    <row r="178" spans="1:10" ht="16.2" thickTop="1" x14ac:dyDescent="0.3">
      <c r="A178" s="4"/>
      <c r="B178" s="4"/>
      <c r="C178" s="4"/>
      <c r="D178" s="14"/>
      <c r="F178" s="14"/>
      <c r="G178" s="14"/>
      <c r="H178" s="14"/>
      <c r="J178" s="14"/>
    </row>
    <row r="179" spans="1:10" x14ac:dyDescent="0.3">
      <c r="A179" s="4"/>
      <c r="B179" s="4"/>
      <c r="C179" s="4"/>
      <c r="D179" s="14"/>
      <c r="F179" s="14"/>
      <c r="G179" s="14"/>
      <c r="H179" s="14"/>
      <c r="J179" s="14"/>
    </row>
    <row r="180" spans="1:10" ht="16.2" thickBot="1" x14ac:dyDescent="0.35">
      <c r="A180" s="3"/>
      <c r="B180" s="3" t="s">
        <v>250</v>
      </c>
      <c r="C180" s="3"/>
      <c r="D180" s="17">
        <f>D31-D177</f>
        <v>-1762.3333333333358</v>
      </c>
      <c r="E180" s="17">
        <f>E31-E177</f>
        <v>-2120.3600000000006</v>
      </c>
      <c r="F180" s="15"/>
      <c r="G180" s="17">
        <f>'Jan 2021'!D180+'Feb 2021'!D180+'Mar 2021'!D180</f>
        <v>-5287.0000000000073</v>
      </c>
      <c r="H180" s="17">
        <f>'Jan 2021'!E180+'Feb 2021'!E180+'Mar 2021'!E180</f>
        <v>-13770.448</v>
      </c>
      <c r="J180" s="17">
        <f>J31-J177</f>
        <v>-21148</v>
      </c>
    </row>
    <row r="181" spans="1:10" ht="16.2" thickTop="1" x14ac:dyDescent="0.3">
      <c r="A181" s="4"/>
      <c r="B181" s="4"/>
      <c r="C181" s="4"/>
      <c r="D181" s="13"/>
      <c r="F181" s="13"/>
      <c r="J181" s="13"/>
    </row>
    <row r="182" spans="1:10" ht="15.6" customHeight="1" x14ac:dyDescent="0.3">
      <c r="A182" s="6"/>
      <c r="B182" s="6"/>
      <c r="C182" s="6"/>
      <c r="D182" s="13"/>
      <c r="F182" s="13"/>
      <c r="J182" s="13"/>
    </row>
    <row r="183" spans="1:10" x14ac:dyDescent="0.3">
      <c r="D183" s="13"/>
      <c r="F183" s="13"/>
      <c r="J183" s="13"/>
    </row>
    <row r="184" spans="1:10" x14ac:dyDescent="0.3">
      <c r="D184" s="13"/>
      <c r="F184" s="13"/>
      <c r="J184" s="13"/>
    </row>
  </sheetData>
  <sheetProtection algorithmName="SHA-512" hashValue="tOB3y+juiNN6Z9Ia5kVcntTB6/n4mUHv6CO7vNRJo4RsVc1ySqaUIKnVpmBqPaHixjELkpYR6uyTCsb8iQow0g==" saltValue="CTsX8ILt68IfLpyqkTWJuQ==" spinCount="100000" sheet="1" objects="1" scenarios="1"/>
  <mergeCells count="4">
    <mergeCell ref="A1:B1"/>
    <mergeCell ref="A2:B2"/>
    <mergeCell ref="A3:B3"/>
    <mergeCell ref="D5:J5"/>
  </mergeCells>
  <printOptions horizontalCentered="1" gridLines="1"/>
  <pageMargins left="0.25" right="0.25" top="0.75" bottom="0.75" header="0.3" footer="0.3"/>
  <pageSetup scale="82" fitToHeight="0" orientation="portrait" r:id="rId1"/>
  <rowBreaks count="4" manualBreakCount="4">
    <brk id="43" max="9" man="1"/>
    <brk id="81" max="9" man="1"/>
    <brk id="117" max="9" man="1"/>
    <brk id="150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9FD47-050D-498D-98D8-5C3C409D3A5D}">
  <dimension ref="A3:H19"/>
  <sheetViews>
    <sheetView workbookViewId="0">
      <selection activeCell="C9" sqref="C9"/>
    </sheetView>
  </sheetViews>
  <sheetFormatPr defaultRowHeight="13.2" x14ac:dyDescent="0.25"/>
  <cols>
    <col min="2" max="2" width="12.21875" style="33" bestFit="1" customWidth="1"/>
    <col min="3" max="3" width="18.77734375" bestFit="1" customWidth="1"/>
    <col min="4" max="4" width="17.88671875" bestFit="1" customWidth="1"/>
    <col min="5" max="5" width="2.77734375" customWidth="1"/>
    <col min="6" max="6" width="16.21875" bestFit="1" customWidth="1"/>
    <col min="7" max="7" width="15.33203125" bestFit="1" customWidth="1"/>
  </cols>
  <sheetData>
    <row r="3" spans="1:8" x14ac:dyDescent="0.25">
      <c r="A3" s="32" t="s">
        <v>275</v>
      </c>
      <c r="B3" s="34" t="s">
        <v>276</v>
      </c>
    </row>
    <row r="4" spans="1:8" x14ac:dyDescent="0.25">
      <c r="A4" s="32" t="s">
        <v>272</v>
      </c>
      <c r="B4" s="33">
        <v>-7208.62</v>
      </c>
    </row>
    <row r="5" spans="1:8" x14ac:dyDescent="0.25">
      <c r="A5" s="32" t="s">
        <v>273</v>
      </c>
      <c r="B5" s="33">
        <v>-4441.47</v>
      </c>
    </row>
    <row r="6" spans="1:8" x14ac:dyDescent="0.25">
      <c r="A6" s="32" t="s">
        <v>274</v>
      </c>
      <c r="B6" s="33">
        <v>-2120.36</v>
      </c>
    </row>
    <row r="10" spans="1:8" ht="15" x14ac:dyDescent="0.25">
      <c r="A10" s="35"/>
    </row>
    <row r="11" spans="1:8" ht="15" x14ac:dyDescent="0.25">
      <c r="A11" s="35"/>
      <c r="B11" s="36"/>
      <c r="C11" s="37"/>
      <c r="D11" s="37"/>
      <c r="E11" s="37"/>
      <c r="F11" s="37"/>
      <c r="G11" s="37"/>
      <c r="H11" s="37"/>
    </row>
    <row r="12" spans="1:8" ht="15" x14ac:dyDescent="0.25">
      <c r="A12" s="35"/>
      <c r="B12" s="36"/>
      <c r="C12" s="37"/>
      <c r="D12" s="37"/>
      <c r="E12" s="37"/>
      <c r="F12" s="37"/>
      <c r="G12" s="37"/>
      <c r="H12" s="37"/>
    </row>
    <row r="13" spans="1:8" ht="17.399999999999999" x14ac:dyDescent="0.3">
      <c r="A13" s="35"/>
      <c r="B13" s="38"/>
      <c r="C13" s="39"/>
      <c r="D13" s="39"/>
      <c r="E13" s="39"/>
      <c r="F13" s="39"/>
      <c r="G13" s="39"/>
      <c r="H13" s="37"/>
    </row>
    <row r="14" spans="1:8" ht="15" x14ac:dyDescent="0.25">
      <c r="A14" s="35"/>
      <c r="B14" s="40"/>
      <c r="C14" s="40"/>
      <c r="D14" s="40"/>
      <c r="E14" s="40"/>
      <c r="F14" s="40"/>
      <c r="G14" s="40"/>
      <c r="H14" s="37"/>
    </row>
    <row r="15" spans="1:8" ht="15" x14ac:dyDescent="0.25">
      <c r="B15" s="40"/>
      <c r="C15" s="40"/>
      <c r="D15" s="40"/>
      <c r="E15" s="40"/>
      <c r="F15" s="40"/>
      <c r="G15" s="40"/>
      <c r="H15" s="37"/>
    </row>
    <row r="16" spans="1:8" ht="15.6" x14ac:dyDescent="0.3">
      <c r="B16" s="40"/>
      <c r="C16" s="41"/>
      <c r="D16" s="41"/>
      <c r="E16" s="40"/>
      <c r="F16" s="41"/>
      <c r="G16" s="41"/>
      <c r="H16" s="37"/>
    </row>
    <row r="17" spans="2:8" x14ac:dyDescent="0.25">
      <c r="B17" s="36"/>
      <c r="C17" s="37"/>
      <c r="D17" s="37"/>
      <c r="E17" s="37"/>
      <c r="F17" s="37"/>
      <c r="G17" s="37"/>
      <c r="H17" s="37"/>
    </row>
    <row r="18" spans="2:8" x14ac:dyDescent="0.25">
      <c r="B18" s="36"/>
      <c r="C18" s="37"/>
      <c r="D18" s="37"/>
      <c r="E18" s="37"/>
      <c r="F18" s="37"/>
      <c r="G18" s="37"/>
      <c r="H18" s="37"/>
    </row>
    <row r="19" spans="2:8" x14ac:dyDescent="0.25">
      <c r="B19" s="36"/>
      <c r="C19" s="37"/>
      <c r="D19" s="37"/>
      <c r="E19" s="37"/>
      <c r="F19" s="37"/>
      <c r="G19" s="37"/>
      <c r="H19" s="37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Jan 2021</vt:lpstr>
      <vt:lpstr>Feb 2021</vt:lpstr>
      <vt:lpstr>Mar 2021</vt:lpstr>
      <vt:lpstr>Sheet3</vt:lpstr>
      <vt:lpstr>'Feb 2021'!Print_Area</vt:lpstr>
      <vt:lpstr>'Jan 2021'!Print_Area</vt:lpstr>
      <vt:lpstr>'Mar 2021'!Print_Area</vt:lpstr>
      <vt:lpstr>'Feb 2021'!Print_Titles</vt:lpstr>
      <vt:lpstr>'Jan 2021'!Print_Titles</vt:lpstr>
      <vt:lpstr>'Mar 2021'!Print_Titles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</dc:creator>
  <cp:lastModifiedBy>pasto</cp:lastModifiedBy>
  <cp:lastPrinted>2021-04-16T18:55:39Z</cp:lastPrinted>
  <dcterms:created xsi:type="dcterms:W3CDTF">2015-05-15T17:27:54Z</dcterms:created>
  <dcterms:modified xsi:type="dcterms:W3CDTF">2021-04-23T18:09:53Z</dcterms:modified>
</cp:coreProperties>
</file>