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N:\Newbridge\Company Documents\Newbridge P &amp; L\Budget worksheets\"/>
    </mc:Choice>
  </mc:AlternateContent>
  <xr:revisionPtr revIDLastSave="0" documentId="13_ncr:1_{B1216550-FA53-40C6-8728-2DC4089154D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86.6 occupancy" sheetId="1" r:id="rId1"/>
    <sheet name="100 occupancy" sheetId="2" r:id="rId2"/>
    <sheet name="93.3 occupanc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B42" i="2"/>
  <c r="C42" i="2" s="1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C41" i="2"/>
  <c r="B40" i="2"/>
  <c r="B39" i="2"/>
  <c r="C39" i="2" s="1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C38" i="2"/>
  <c r="B37" i="2"/>
  <c r="C37" i="2" s="1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C36" i="2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B36" i="2"/>
  <c r="B35" i="2"/>
  <c r="C35" i="2" s="1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C34" i="2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B34" i="2"/>
  <c r="B33" i="2"/>
  <c r="C33" i="2" s="1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C32" i="2"/>
  <c r="B32" i="2"/>
  <c r="D31" i="2"/>
  <c r="E31" i="2" s="1"/>
  <c r="F31" i="2" s="1"/>
  <c r="G31" i="2" s="1"/>
  <c r="H31" i="2" s="1"/>
  <c r="I31" i="2" s="1"/>
  <c r="J31" i="2" s="1"/>
  <c r="K31" i="2" s="1"/>
  <c r="L31" i="2" s="1"/>
  <c r="M31" i="2" s="1"/>
  <c r="C31" i="2"/>
  <c r="B28" i="2"/>
  <c r="C28" i="2" s="1"/>
  <c r="D28" i="2" s="1"/>
  <c r="E28" i="2" s="1"/>
  <c r="F28" i="2" s="1"/>
  <c r="G28" i="2" s="1"/>
  <c r="H28" i="2" s="1"/>
  <c r="I28" i="2" s="1"/>
  <c r="J28" i="2" s="1"/>
  <c r="K28" i="2" s="1"/>
  <c r="L28" i="2" s="1"/>
  <c r="M28" i="2" s="1"/>
  <c r="B27" i="2"/>
  <c r="C27" i="2" s="1"/>
  <c r="D27" i="2" s="1"/>
  <c r="E27" i="2" s="1"/>
  <c r="F27" i="2" s="1"/>
  <c r="G27" i="2" s="1"/>
  <c r="H27" i="2" s="1"/>
  <c r="I27" i="2" s="1"/>
  <c r="J27" i="2" s="1"/>
  <c r="K27" i="2" s="1"/>
  <c r="L27" i="2" s="1"/>
  <c r="M27" i="2" s="1"/>
  <c r="B26" i="2"/>
  <c r="C26" i="2" s="1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B25" i="2"/>
  <c r="C25" i="2" s="1"/>
  <c r="D25" i="2" s="1"/>
  <c r="E25" i="2" s="1"/>
  <c r="B24" i="2"/>
  <c r="B23" i="2"/>
  <c r="C23" i="2" s="1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0" i="2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B42" i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C41" i="1"/>
  <c r="B40" i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B37" i="1"/>
  <c r="C36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B36" i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B34" i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B33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B32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B28" i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B27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B26" i="1"/>
  <c r="B25" i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B24" i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B23" i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0" i="1"/>
  <c r="B32" i="3"/>
  <c r="B40" i="3"/>
  <c r="B42" i="3"/>
  <c r="B28" i="3"/>
  <c r="B23" i="3"/>
  <c r="B37" i="3"/>
  <c r="B35" i="3"/>
  <c r="B33" i="3"/>
  <c r="B34" i="3"/>
  <c r="B36" i="3"/>
  <c r="B4" i="1"/>
  <c r="B4" i="3"/>
  <c r="F25" i="2" l="1"/>
  <c r="G25" i="2" s="1"/>
  <c r="H25" i="2" s="1"/>
  <c r="I25" i="2" s="1"/>
  <c r="J25" i="2" s="1"/>
  <c r="K25" i="2" s="1"/>
  <c r="L25" i="2" s="1"/>
  <c r="M25" i="2" s="1"/>
  <c r="D41" i="2"/>
  <c r="E41" i="2" s="1"/>
  <c r="F41" i="2" s="1"/>
  <c r="G41" i="2" s="1"/>
  <c r="H41" i="2" s="1"/>
  <c r="I41" i="2" s="1"/>
  <c r="J41" i="2" s="1"/>
  <c r="K41" i="2" s="1"/>
  <c r="L41" i="2" s="1"/>
  <c r="M41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38" i="2"/>
  <c r="N17" i="2"/>
  <c r="N31" i="2"/>
  <c r="N38" i="1"/>
  <c r="N31" i="1"/>
  <c r="N24" i="1"/>
  <c r="N25" i="1"/>
  <c r="D41" i="1"/>
  <c r="E41" i="1" s="1"/>
  <c r="F41" i="1" s="1"/>
  <c r="G41" i="1" s="1"/>
  <c r="H41" i="1" s="1"/>
  <c r="I41" i="1" s="1"/>
  <c r="J41" i="1" s="1"/>
  <c r="K41" i="1" s="1"/>
  <c r="L41" i="1" s="1"/>
  <c r="M41" i="1" s="1"/>
  <c r="C42" i="3"/>
  <c r="D42" i="3" s="1"/>
  <c r="E42" i="3" s="1"/>
  <c r="F42" i="3" s="1"/>
  <c r="G42" i="3" s="1"/>
  <c r="H42" i="3" s="1"/>
  <c r="I42" i="3" s="1"/>
  <c r="J42" i="3" s="1"/>
  <c r="K42" i="3" s="1"/>
  <c r="L42" i="3" s="1"/>
  <c r="M42" i="3" s="1"/>
  <c r="C41" i="3"/>
  <c r="D41" i="3" s="1"/>
  <c r="B39" i="3"/>
  <c r="C39" i="3" s="1"/>
  <c r="D39" i="3" s="1"/>
  <c r="E39" i="3" s="1"/>
  <c r="F39" i="3" s="1"/>
  <c r="G39" i="3" s="1"/>
  <c r="H39" i="3" s="1"/>
  <c r="I39" i="3" s="1"/>
  <c r="J39" i="3" s="1"/>
  <c r="K39" i="3" s="1"/>
  <c r="L39" i="3" s="1"/>
  <c r="M39" i="3" s="1"/>
  <c r="C38" i="3"/>
  <c r="D38" i="3" s="1"/>
  <c r="E38" i="3" s="1"/>
  <c r="F38" i="3" s="1"/>
  <c r="G38" i="3" s="1"/>
  <c r="H38" i="3" s="1"/>
  <c r="I38" i="3" s="1"/>
  <c r="J38" i="3" s="1"/>
  <c r="K38" i="3" s="1"/>
  <c r="L38" i="3" s="1"/>
  <c r="M38" i="3" s="1"/>
  <c r="C36" i="3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C34" i="3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C33" i="3"/>
  <c r="D33" i="3" s="1"/>
  <c r="E33" i="3" s="1"/>
  <c r="F33" i="3" s="1"/>
  <c r="G33" i="3" s="1"/>
  <c r="H33" i="3" s="1"/>
  <c r="I33" i="3" s="1"/>
  <c r="J33" i="3" s="1"/>
  <c r="K33" i="3" s="1"/>
  <c r="L33" i="3" s="1"/>
  <c r="M33" i="3" s="1"/>
  <c r="C32" i="3"/>
  <c r="C31" i="3"/>
  <c r="D31" i="3" s="1"/>
  <c r="E31" i="3" s="1"/>
  <c r="F31" i="3" s="1"/>
  <c r="G31" i="3" s="1"/>
  <c r="H31" i="3" s="1"/>
  <c r="I31" i="3" s="1"/>
  <c r="J31" i="3" s="1"/>
  <c r="K31" i="3" s="1"/>
  <c r="L31" i="3" s="1"/>
  <c r="M31" i="3" s="1"/>
  <c r="B26" i="3"/>
  <c r="C26" i="3" s="1"/>
  <c r="D26" i="3" s="1"/>
  <c r="E26" i="3" s="1"/>
  <c r="F26" i="3" s="1"/>
  <c r="G26" i="3" s="1"/>
  <c r="H26" i="3" s="1"/>
  <c r="I26" i="3" s="1"/>
  <c r="J26" i="3" s="1"/>
  <c r="K26" i="3" s="1"/>
  <c r="L26" i="3" s="1"/>
  <c r="M26" i="3" s="1"/>
  <c r="B25" i="3"/>
  <c r="B24" i="3"/>
  <c r="C24" i="3" s="1"/>
  <c r="D24" i="3" s="1"/>
  <c r="E24" i="3" s="1"/>
  <c r="F24" i="3" s="1"/>
  <c r="G24" i="3" s="1"/>
  <c r="H24" i="3" s="1"/>
  <c r="I24" i="3" s="1"/>
  <c r="J24" i="3" s="1"/>
  <c r="K24" i="3" s="1"/>
  <c r="L24" i="3" s="1"/>
  <c r="M24" i="3" s="1"/>
  <c r="C23" i="3"/>
  <c r="N20" i="3"/>
  <c r="O20" i="3" s="1"/>
  <c r="C17" i="3"/>
  <c r="D17" i="3" s="1"/>
  <c r="C10" i="3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D9" i="3"/>
  <c r="E9" i="3" s="1"/>
  <c r="F9" i="3" s="1"/>
  <c r="G9" i="3" s="1"/>
  <c r="H9" i="3" s="1"/>
  <c r="I9" i="3" s="1"/>
  <c r="J9" i="3" s="1"/>
  <c r="K9" i="3" s="1"/>
  <c r="L9" i="3" s="1"/>
  <c r="M9" i="3" s="1"/>
  <c r="C9" i="3"/>
  <c r="O8" i="3"/>
  <c r="B8" i="3"/>
  <c r="O20" i="2"/>
  <c r="C10" i="2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O8" i="2"/>
  <c r="B8" i="2"/>
  <c r="N29" i="1" l="1"/>
  <c r="N41" i="2"/>
  <c r="N25" i="2"/>
  <c r="N24" i="2"/>
  <c r="N29" i="2" s="1"/>
  <c r="N41" i="1"/>
  <c r="C8" i="3"/>
  <c r="B12" i="3"/>
  <c r="N25" i="3"/>
  <c r="N38" i="3"/>
  <c r="D23" i="3"/>
  <c r="E23" i="3" s="1"/>
  <c r="F23" i="3" s="1"/>
  <c r="G23" i="3" s="1"/>
  <c r="H23" i="3" s="1"/>
  <c r="I23" i="3" s="1"/>
  <c r="J23" i="3" s="1"/>
  <c r="K23" i="3" s="1"/>
  <c r="L23" i="3" s="1"/>
  <c r="M23" i="3" s="1"/>
  <c r="C28" i="3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C35" i="3"/>
  <c r="D35" i="3" s="1"/>
  <c r="E35" i="3" s="1"/>
  <c r="F35" i="3" s="1"/>
  <c r="G35" i="3" s="1"/>
  <c r="H35" i="3" s="1"/>
  <c r="I35" i="3" s="1"/>
  <c r="J35" i="3" s="1"/>
  <c r="K35" i="3" s="1"/>
  <c r="L35" i="3" s="1"/>
  <c r="M35" i="3" s="1"/>
  <c r="E17" i="3"/>
  <c r="N24" i="3"/>
  <c r="C25" i="3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D32" i="3"/>
  <c r="E32" i="3" s="1"/>
  <c r="F32" i="3" s="1"/>
  <c r="G32" i="3" s="1"/>
  <c r="H32" i="3" s="1"/>
  <c r="I32" i="3" s="1"/>
  <c r="J32" i="3" s="1"/>
  <c r="K32" i="3" s="1"/>
  <c r="L32" i="3" s="1"/>
  <c r="M32" i="3" s="1"/>
  <c r="E41" i="3"/>
  <c r="F41" i="3" s="1"/>
  <c r="G41" i="3" s="1"/>
  <c r="H41" i="3" s="1"/>
  <c r="I41" i="3" s="1"/>
  <c r="J41" i="3" s="1"/>
  <c r="K41" i="3" s="1"/>
  <c r="L41" i="3" s="1"/>
  <c r="M41" i="3" s="1"/>
  <c r="N9" i="3"/>
  <c r="O9" i="3" s="1"/>
  <c r="N10" i="3"/>
  <c r="O10" i="3" s="1"/>
  <c r="N31" i="3"/>
  <c r="C8" i="2"/>
  <c r="B12" i="2"/>
  <c r="N9" i="2"/>
  <c r="O9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B44" i="2"/>
  <c r="C44" i="2"/>
  <c r="O29" i="1"/>
  <c r="O20" i="1"/>
  <c r="O17" i="1"/>
  <c r="O8" i="1"/>
  <c r="O12" i="3" l="1"/>
  <c r="B46" i="2"/>
  <c r="N41" i="3"/>
  <c r="F17" i="3"/>
  <c r="D8" i="3"/>
  <c r="C12" i="3"/>
  <c r="N10" i="2"/>
  <c r="O10" i="2" s="1"/>
  <c r="O12" i="2" s="1"/>
  <c r="D44" i="2"/>
  <c r="F44" i="2"/>
  <c r="E44" i="2"/>
  <c r="D8" i="2"/>
  <c r="C12" i="2"/>
  <c r="C46" i="2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D12" i="3" l="1"/>
  <c r="E8" i="3"/>
  <c r="G17" i="3"/>
  <c r="O29" i="2"/>
  <c r="D12" i="2"/>
  <c r="D46" i="2" s="1"/>
  <c r="E8" i="2"/>
  <c r="G44" i="2"/>
  <c r="H17" i="3" l="1"/>
  <c r="E12" i="3"/>
  <c r="F8" i="3"/>
  <c r="F8" i="2"/>
  <c r="E12" i="2"/>
  <c r="E46" i="2" s="1"/>
  <c r="H44" i="2"/>
  <c r="N10" i="1"/>
  <c r="O10" i="1" s="1"/>
  <c r="C9" i="1"/>
  <c r="B8" i="1"/>
  <c r="I17" i="3" l="1"/>
  <c r="F12" i="3"/>
  <c r="G8" i="3"/>
  <c r="I44" i="2"/>
  <c r="G8" i="2"/>
  <c r="F12" i="2"/>
  <c r="F46" i="2" s="1"/>
  <c r="B12" i="1"/>
  <c r="C8" i="1"/>
  <c r="D9" i="1"/>
  <c r="E9" i="1" s="1"/>
  <c r="F9" i="1" s="1"/>
  <c r="G9" i="1" s="1"/>
  <c r="H9" i="1" s="1"/>
  <c r="I9" i="1" s="1"/>
  <c r="J9" i="1" s="1"/>
  <c r="K9" i="1" s="1"/>
  <c r="L9" i="1" s="1"/>
  <c r="M9" i="1" s="1"/>
  <c r="B44" i="1"/>
  <c r="H8" i="3" l="1"/>
  <c r="G12" i="3"/>
  <c r="J17" i="3"/>
  <c r="H8" i="2"/>
  <c r="G12" i="2"/>
  <c r="G46" i="2" s="1"/>
  <c r="J44" i="2"/>
  <c r="N9" i="1"/>
  <c r="O9" i="1" s="1"/>
  <c r="O12" i="1" s="1"/>
  <c r="D44" i="1"/>
  <c r="D8" i="1"/>
  <c r="C12" i="1"/>
  <c r="B46" i="1"/>
  <c r="C44" i="1"/>
  <c r="K17" i="3" l="1"/>
  <c r="H12" i="3"/>
  <c r="I8" i="3"/>
  <c r="K44" i="2"/>
  <c r="H12" i="2"/>
  <c r="H46" i="2" s="1"/>
  <c r="I8" i="2"/>
  <c r="C46" i="1"/>
  <c r="E44" i="1"/>
  <c r="E8" i="1"/>
  <c r="D12" i="1"/>
  <c r="D46" i="1" s="1"/>
  <c r="I12" i="3" l="1"/>
  <c r="J8" i="3"/>
  <c r="L17" i="3"/>
  <c r="L44" i="2"/>
  <c r="I12" i="2"/>
  <c r="I46" i="2" s="1"/>
  <c r="J8" i="2"/>
  <c r="E12" i="1"/>
  <c r="E46" i="1" s="1"/>
  <c r="F8" i="1"/>
  <c r="F44" i="1"/>
  <c r="M17" i="3" l="1"/>
  <c r="J12" i="3"/>
  <c r="K8" i="3"/>
  <c r="K8" i="2"/>
  <c r="J12" i="2"/>
  <c r="J46" i="2" s="1"/>
  <c r="M44" i="2"/>
  <c r="F12" i="1"/>
  <c r="F46" i="1" s="1"/>
  <c r="G8" i="1"/>
  <c r="G44" i="1"/>
  <c r="L8" i="3" l="1"/>
  <c r="K12" i="3"/>
  <c r="N17" i="3"/>
  <c r="O17" i="2"/>
  <c r="N44" i="2"/>
  <c r="L8" i="2"/>
  <c r="K12" i="2"/>
  <c r="K46" i="2" s="1"/>
  <c r="H44" i="1"/>
  <c r="H8" i="1"/>
  <c r="G12" i="1"/>
  <c r="G46" i="1" s="1"/>
  <c r="O17" i="3" l="1"/>
  <c r="L12" i="3"/>
  <c r="M8" i="3"/>
  <c r="L12" i="2"/>
  <c r="L46" i="2" s="1"/>
  <c r="M8" i="2"/>
  <c r="O44" i="2"/>
  <c r="O46" i="2"/>
  <c r="I8" i="1"/>
  <c r="H12" i="1"/>
  <c r="H46" i="1" s="1"/>
  <c r="I44" i="1"/>
  <c r="M12" i="3" l="1"/>
  <c r="N8" i="3"/>
  <c r="N12" i="3" s="1"/>
  <c r="M12" i="2"/>
  <c r="M46" i="2" s="1"/>
  <c r="N46" i="2" s="1"/>
  <c r="N8" i="2"/>
  <c r="N12" i="2" s="1"/>
  <c r="J44" i="1"/>
  <c r="I12" i="1"/>
  <c r="I46" i="1" s="1"/>
  <c r="J8" i="1"/>
  <c r="K8" i="1" l="1"/>
  <c r="J12" i="1"/>
  <c r="J46" i="1" s="1"/>
  <c r="K44" i="1"/>
  <c r="L44" i="1" l="1"/>
  <c r="K12" i="1"/>
  <c r="K46" i="1" s="1"/>
  <c r="L8" i="1"/>
  <c r="M8" i="1" l="1"/>
  <c r="L12" i="1"/>
  <c r="L46" i="1" s="1"/>
  <c r="M44" i="1"/>
  <c r="N44" i="1"/>
  <c r="O46" i="1" l="1"/>
  <c r="O44" i="1"/>
  <c r="M12" i="1"/>
  <c r="M46" i="1" s="1"/>
  <c r="N46" i="1" s="1"/>
  <c r="N8" i="1"/>
  <c r="N12" i="1" s="1"/>
  <c r="C37" i="3"/>
  <c r="D37" i="3"/>
  <c r="E37" i="3" l="1"/>
  <c r="F37" i="3" l="1"/>
  <c r="G37" i="3" l="1"/>
  <c r="H37" i="3" l="1"/>
  <c r="I37" i="3" l="1"/>
  <c r="J37" i="3" l="1"/>
  <c r="K37" i="3" l="1"/>
  <c r="L37" i="3" l="1"/>
  <c r="M37" i="3" l="1"/>
  <c r="N29" i="3"/>
  <c r="N44" i="3" s="1"/>
  <c r="B27" i="3"/>
  <c r="C27" i="3" s="1"/>
  <c r="B44" i="3"/>
  <c r="B46" i="3" s="1"/>
  <c r="C44" i="3" l="1"/>
  <c r="C46" i="3" s="1"/>
  <c r="D27" i="3"/>
  <c r="O46" i="3"/>
  <c r="O44" i="3"/>
  <c r="O29" i="3"/>
  <c r="E27" i="3" l="1"/>
  <c r="D44" i="3"/>
  <c r="D46" i="3" s="1"/>
  <c r="E44" i="3" l="1"/>
  <c r="E46" i="3" s="1"/>
  <c r="F27" i="3"/>
  <c r="F44" i="3" l="1"/>
  <c r="F46" i="3" s="1"/>
  <c r="G27" i="3"/>
  <c r="G44" i="3" l="1"/>
  <c r="G46" i="3" s="1"/>
  <c r="H27" i="3"/>
  <c r="H44" i="3" l="1"/>
  <c r="H46" i="3" s="1"/>
  <c r="I27" i="3"/>
  <c r="J27" i="3" l="1"/>
  <c r="I44" i="3"/>
  <c r="I46" i="3" s="1"/>
  <c r="J44" i="3" l="1"/>
  <c r="J46" i="3" s="1"/>
  <c r="K27" i="3"/>
  <c r="K44" i="3" l="1"/>
  <c r="K46" i="3" s="1"/>
  <c r="L27" i="3"/>
  <c r="M27" i="3" l="1"/>
  <c r="M44" i="3" s="1"/>
  <c r="M46" i="3" s="1"/>
  <c r="L44" i="3"/>
  <c r="L46" i="3" s="1"/>
  <c r="N46" i="3" l="1"/>
</calcChain>
</file>

<file path=xl/sharedStrings.xml><?xml version="1.0" encoding="utf-8"?>
<sst xmlns="http://schemas.openxmlformats.org/spreadsheetml/2006/main" count="156" uniqueCount="58">
  <si>
    <t>(total capacity: 30 residents)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</si>
  <si>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</si>
  <si>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</si>
  <si>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</si>
  <si>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</si>
  <si>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</si>
  <si>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</si>
  <si>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</si>
  <si>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</si>
  <si>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</si>
  <si>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</si>
  <si>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</si>
  <si>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</si>
  <si>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</si>
  <si>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</si>
  <si>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>FUNDRAISERS &amp; DONATIONS</t>
  </si>
  <si>
    <t>MISCELLANEOUS REVENUE</t>
  </si>
  <si>
    <t xml:space="preserve"> </t>
  </si>
  <si>
    <t xml:space="preserve">TOTAL REVENUES  </t>
  </si>
  <si>
    <t>EXPENSES</t>
  </si>
  <si>
    <t>CONTRACT SERVICES</t>
  </si>
  <si>
    <t>Legal/Accounting Fees</t>
  </si>
  <si>
    <t>RESIDENT EXPENSES</t>
  </si>
  <si>
    <t>FACILITIES AND EQUIPMENT</t>
  </si>
  <si>
    <t>Mortgage</t>
  </si>
  <si>
    <t>Rent</t>
  </si>
  <si>
    <t>Utilities</t>
  </si>
  <si>
    <t>Yearly Building Improvements</t>
  </si>
  <si>
    <t>SUBTOTAL</t>
  </si>
  <si>
    <t>OPERATIONS</t>
  </si>
  <si>
    <t>Mailings, Postage, Books</t>
  </si>
  <si>
    <t>Supplies</t>
  </si>
  <si>
    <t>Telecommunications</t>
  </si>
  <si>
    <t>Groceries &amp; Meals</t>
  </si>
  <si>
    <t xml:space="preserve">Advertising &amp; Membership </t>
  </si>
  <si>
    <t>Residents Transportation-fuel</t>
  </si>
  <si>
    <t>Liability Insurances</t>
  </si>
  <si>
    <t>Travel and Meetings</t>
  </si>
  <si>
    <t>Payroll Expenses incl. Taxes</t>
  </si>
  <si>
    <t>Training &amp; Background Checks</t>
  </si>
  <si>
    <t>Promotions, Gifts</t>
  </si>
  <si>
    <t>Other Misc. Expenses</t>
  </si>
  <si>
    <t>TOTAL EXPENSES</t>
  </si>
  <si>
    <t>Activities, Work Program, Travel</t>
  </si>
  <si>
    <t>26 residents  (86.6% occupancy)</t>
  </si>
  <si>
    <t>PROGRAM INCOME 86.6% occupancy</t>
  </si>
  <si>
    <t>Net Profit &amp; Loss 86.6%occ.</t>
  </si>
  <si>
    <t xml:space="preserve">Total @100% </t>
  </si>
  <si>
    <t>occupancy</t>
  </si>
  <si>
    <t>30 residents  (100% occupancy)</t>
  </si>
  <si>
    <t>28 residents  (93.3% occupancy)</t>
  </si>
  <si>
    <t>Furniture &amp; Equipment</t>
  </si>
  <si>
    <t>Equipment Rental &amp; Maintenance</t>
  </si>
  <si>
    <t>Net Profit &amp; Loss 93.3%occ.</t>
  </si>
  <si>
    <t>Net Profit &amp; Loss 100%occ.</t>
  </si>
  <si>
    <t xml:space="preserve">NEWBRIDGE PLACE 2023 BUDGET </t>
  </si>
  <si>
    <t>PROGRAM INCOME 93.3% occupancy</t>
  </si>
  <si>
    <t>PROGRAM INCOME 100% 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</si>
</sst>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b/>
      <sz val="22"/>
      <color indexed="18"/>
      <name val="Arial"/>
      <family val="2"/>
    </font>
    <font>
      <b/>
      <sz val="13"/>
      <color indexed="18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3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6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3" xfId="0" applyFont="1" applyBorder="1"/>
    <xf numFmtId="44" fontId="3" fillId="0" borderId="6" xfId="1" applyFont="1" applyBorder="1"/>
    <xf numFmtId="0" fontId="9" fillId="0" borderId="1" xfId="0" applyFont="1" applyBorder="1"/>
    <xf numFmtId="44" fontId="3" fillId="0" borderId="1" xfId="1" applyFont="1" applyBorder="1"/>
    <xf numFmtId="0" fontId="9" fillId="0" borderId="0" xfId="0" applyFont="1"/>
    <xf numFmtId="44" fontId="3" fillId="0" borderId="0" xfId="1" applyFont="1" applyBorder="1"/>
    <xf numFmtId="0" fontId="8" fillId="0" borderId="7" xfId="0" applyFont="1" applyBorder="1"/>
    <xf numFmtId="44" fontId="5" fillId="0" borderId="8" xfId="1" applyFont="1" applyBorder="1"/>
    <xf numFmtId="44" fontId="5" fillId="0" borderId="9" xfId="1" applyFont="1" applyBorder="1"/>
    <xf numFmtId="44" fontId="7" fillId="0" borderId="0" xfId="1" applyFont="1" applyBorder="1"/>
    <xf numFmtId="0" fontId="2" fillId="0" borderId="1" xfId="0" applyFont="1" applyBorder="1"/>
    <xf numFmtId="0" fontId="10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4" fontId="2" fillId="0" borderId="0" xfId="0" applyNumberFormat="1" applyFont="1"/>
    <xf numFmtId="0" fontId="8" fillId="0" borderId="10" xfId="0" applyFont="1" applyBorder="1"/>
    <xf numFmtId="44" fontId="11" fillId="0" borderId="1" xfId="0" applyNumberFormat="1" applyFont="1" applyBorder="1"/>
    <xf numFmtId="0" fontId="12" fillId="0" borderId="0" xfId="0" applyFont="1"/>
    <xf numFmtId="0" fontId="11" fillId="0" borderId="0" xfId="0" applyFont="1"/>
    <xf numFmtId="44" fontId="13" fillId="0" borderId="9" xfId="1" applyFont="1" applyBorder="1"/>
    <xf numFmtId="44" fontId="11" fillId="0" borderId="0" xfId="0" applyNumberFormat="1" applyFont="1"/>
    <xf numFmtId="0" fontId="14" fillId="0" borderId="0" xfId="0" applyFont="1"/>
    <xf numFmtId="44" fontId="12" fillId="0" borderId="0" xfId="0" applyNumberFormat="1" applyFont="1"/>
    <xf numFmtId="0" fontId="15" fillId="0" borderId="0" xfId="0" applyFont="1"/>
    <xf numFmtId="44" fontId="2" fillId="0" borderId="1" xfId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opLeftCell="A27" workbookViewId="0">
      <selection activeCell="N18" sqref="N18"/>
    </sheetView>
  </sheetViews>
  <sheetFormatPr defaultRowHeight="18.75" x14ac:dyDescent="0.3"/>
  <cols>
    <col min="1" max="1" width="38.7109375" customWidth="1"/>
    <col min="2" max="13" width="15.140625" customWidth="1"/>
    <col min="14" max="14" width="17.28515625" customWidth="1"/>
    <col min="15" max="15" width="18.5703125" style="31" hidden="1" customWidth="1"/>
  </cols>
  <sheetData>
    <row r="1" spans="1:15" ht="27.75" x14ac:dyDescent="0.4">
      <c r="A1" s="1"/>
      <c r="B1" s="2"/>
      <c r="C1" s="2"/>
      <c r="D1" s="2"/>
      <c r="E1" s="2"/>
      <c r="F1" s="3" t="s">
        <v>55</v>
      </c>
      <c r="G1" s="2"/>
      <c r="H1" s="2"/>
      <c r="I1" s="2"/>
      <c r="J1" s="2"/>
      <c r="K1" s="2"/>
      <c r="L1" s="2"/>
      <c r="M1" s="2"/>
      <c r="N1" s="2"/>
    </row>
    <row r="2" spans="1:15" x14ac:dyDescent="0.3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5" x14ac:dyDescent="0.3">
      <c r="A3" s="1"/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</row>
    <row r="4" spans="1:15" x14ac:dyDescent="0.3">
      <c r="A4" s="5" t="s">
        <v>44</v>
      </c>
      <c r="B4" s="6">
        <f>61359*0.866</f>
        <v>53136.894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8" x14ac:dyDescent="0.25">
      <c r="A5" s="5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9" t="s">
        <v>47</v>
      </c>
    </row>
    <row r="6" spans="1:15" x14ac:dyDescent="0.3">
      <c r="A6" s="8" t="s">
        <v>1</v>
      </c>
      <c r="B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37" t="s">
        <v>48</v>
      </c>
    </row>
    <row r="7" spans="1:15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32"/>
    </row>
    <row r="8" spans="1:15" x14ac:dyDescent="0.3">
      <c r="A8" s="14" t="s">
        <v>45</v>
      </c>
      <c r="B8" s="15">
        <f>B4</f>
        <v>53136.894</v>
      </c>
      <c r="C8" s="15">
        <f>B8</f>
        <v>53136.894</v>
      </c>
      <c r="D8" s="15">
        <f t="shared" ref="D8:M10" si="0">C8</f>
        <v>53136.894</v>
      </c>
      <c r="E8" s="15">
        <f t="shared" si="0"/>
        <v>53136.894</v>
      </c>
      <c r="F8" s="15">
        <f t="shared" si="0"/>
        <v>53136.894</v>
      </c>
      <c r="G8" s="15">
        <f t="shared" si="0"/>
        <v>53136.894</v>
      </c>
      <c r="H8" s="15">
        <f t="shared" si="0"/>
        <v>53136.894</v>
      </c>
      <c r="I8" s="15">
        <f t="shared" si="0"/>
        <v>53136.894</v>
      </c>
      <c r="J8" s="15">
        <f t="shared" si="0"/>
        <v>53136.894</v>
      </c>
      <c r="K8" s="15">
        <f t="shared" si="0"/>
        <v>53136.894</v>
      </c>
      <c r="L8" s="15">
        <f t="shared" si="0"/>
        <v>53136.894</v>
      </c>
      <c r="M8" s="15">
        <f t="shared" si="0"/>
        <v>53136.894</v>
      </c>
      <c r="N8" s="15">
        <f>SUM(B8:M8)</f>
        <v>637642.72799999977</v>
      </c>
      <c r="O8" s="30">
        <f>51270*12</f>
        <v>615240</v>
      </c>
    </row>
    <row r="9" spans="1:15" x14ac:dyDescent="0.3">
      <c r="A9" s="16" t="s">
        <v>15</v>
      </c>
      <c r="B9" s="17">
        <v>15000</v>
      </c>
      <c r="C9" s="17">
        <f>B9</f>
        <v>15000</v>
      </c>
      <c r="D9" s="17">
        <f t="shared" si="0"/>
        <v>15000</v>
      </c>
      <c r="E9" s="17">
        <f t="shared" si="0"/>
        <v>15000</v>
      </c>
      <c r="F9" s="17">
        <f t="shared" si="0"/>
        <v>15000</v>
      </c>
      <c r="G9" s="17">
        <f t="shared" si="0"/>
        <v>15000</v>
      </c>
      <c r="H9" s="17">
        <f t="shared" si="0"/>
        <v>15000</v>
      </c>
      <c r="I9" s="17">
        <f t="shared" si="0"/>
        <v>15000</v>
      </c>
      <c r="J9" s="17">
        <f t="shared" si="0"/>
        <v>15000</v>
      </c>
      <c r="K9" s="17">
        <f t="shared" si="0"/>
        <v>15000</v>
      </c>
      <c r="L9" s="17">
        <f t="shared" si="0"/>
        <v>15000</v>
      </c>
      <c r="M9" s="17">
        <f t="shared" si="0"/>
        <v>15000</v>
      </c>
      <c r="N9" s="17">
        <f>SUM(B9:M9)</f>
        <v>180000</v>
      </c>
      <c r="O9" s="30">
        <f>N9</f>
        <v>180000</v>
      </c>
    </row>
    <row r="10" spans="1:15" x14ac:dyDescent="0.3">
      <c r="A10" s="16" t="s">
        <v>16</v>
      </c>
      <c r="B10" s="17">
        <v>150</v>
      </c>
      <c r="C10" s="17">
        <f>B10</f>
        <v>150</v>
      </c>
      <c r="D10" s="17">
        <f t="shared" si="0"/>
        <v>150</v>
      </c>
      <c r="E10" s="17">
        <f t="shared" si="0"/>
        <v>150</v>
      </c>
      <c r="F10" s="17">
        <f t="shared" si="0"/>
        <v>150</v>
      </c>
      <c r="G10" s="17">
        <f t="shared" si="0"/>
        <v>150</v>
      </c>
      <c r="H10" s="17">
        <f t="shared" si="0"/>
        <v>150</v>
      </c>
      <c r="I10" s="17">
        <f t="shared" si="0"/>
        <v>150</v>
      </c>
      <c r="J10" s="17">
        <f t="shared" si="0"/>
        <v>150</v>
      </c>
      <c r="K10" s="17">
        <f t="shared" si="0"/>
        <v>150</v>
      </c>
      <c r="L10" s="17">
        <f t="shared" si="0"/>
        <v>150</v>
      </c>
      <c r="M10" s="17">
        <f t="shared" si="0"/>
        <v>150</v>
      </c>
      <c r="N10" s="17">
        <f>SUM(B10:M10)</f>
        <v>1800</v>
      </c>
      <c r="O10" s="30">
        <f>N10</f>
        <v>1800</v>
      </c>
    </row>
    <row r="11" spans="1:15" ht="19.5" thickBot="1" x14ac:dyDescent="0.35">
      <c r="A11" s="18"/>
      <c r="B11" s="19"/>
      <c r="C11" s="19" t="s">
        <v>17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2"/>
    </row>
    <row r="12" spans="1:15" thickBot="1" x14ac:dyDescent="0.3">
      <c r="A12" s="20" t="s">
        <v>18</v>
      </c>
      <c r="B12" s="21">
        <f>B8+B9+B10</f>
        <v>68286.894</v>
      </c>
      <c r="C12" s="21">
        <f t="shared" ref="C12:M12" si="1">C8+C9+C10</f>
        <v>68286.894</v>
      </c>
      <c r="D12" s="21">
        <f t="shared" si="1"/>
        <v>68286.894</v>
      </c>
      <c r="E12" s="21">
        <f t="shared" si="1"/>
        <v>68286.894</v>
      </c>
      <c r="F12" s="21">
        <f t="shared" si="1"/>
        <v>68286.894</v>
      </c>
      <c r="G12" s="21">
        <f t="shared" si="1"/>
        <v>68286.894</v>
      </c>
      <c r="H12" s="21">
        <f t="shared" si="1"/>
        <v>68286.894</v>
      </c>
      <c r="I12" s="21">
        <f t="shared" si="1"/>
        <v>68286.894</v>
      </c>
      <c r="J12" s="21">
        <f t="shared" si="1"/>
        <v>68286.894</v>
      </c>
      <c r="K12" s="21">
        <f t="shared" si="1"/>
        <v>68286.894</v>
      </c>
      <c r="L12" s="21">
        <f t="shared" si="1"/>
        <v>68286.894</v>
      </c>
      <c r="M12" s="21">
        <f t="shared" si="1"/>
        <v>68286.894</v>
      </c>
      <c r="N12" s="22">
        <f>N8+N9+N10</f>
        <v>819442.72799999977</v>
      </c>
      <c r="O12" s="33">
        <f>O8+O9+O10</f>
        <v>797040</v>
      </c>
    </row>
    <row r="13" spans="1:15" x14ac:dyDescent="0.3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9"/>
      <c r="O13" s="32"/>
    </row>
    <row r="14" spans="1:15" x14ac:dyDescent="0.3">
      <c r="A14" s="8" t="s">
        <v>19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9"/>
      <c r="O14" s="32"/>
    </row>
    <row r="15" spans="1:15" x14ac:dyDescent="0.3">
      <c r="A15" s="1"/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3"/>
      <c r="N15" s="19"/>
      <c r="O15" s="32"/>
    </row>
    <row r="16" spans="1:15" ht="19.5" thickBot="1" x14ac:dyDescent="0.35">
      <c r="A16" s="16" t="s">
        <v>20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32"/>
    </row>
    <row r="17" spans="1:15" thickBot="1" x14ac:dyDescent="0.3">
      <c r="A17" s="24" t="s">
        <v>21</v>
      </c>
      <c r="B17" s="17">
        <f>N17/12</f>
        <v>466.66666666666669</v>
      </c>
      <c r="C17" s="17">
        <f>B17</f>
        <v>466.66666666666669</v>
      </c>
      <c r="D17" s="17">
        <f t="shared" ref="D17:M17" si="2">C17</f>
        <v>466.66666666666669</v>
      </c>
      <c r="E17" s="17">
        <f t="shared" si="2"/>
        <v>466.66666666666669</v>
      </c>
      <c r="F17" s="17">
        <f t="shared" si="2"/>
        <v>466.66666666666669</v>
      </c>
      <c r="G17" s="17">
        <f t="shared" si="2"/>
        <v>466.66666666666669</v>
      </c>
      <c r="H17" s="17">
        <f t="shared" si="2"/>
        <v>466.66666666666669</v>
      </c>
      <c r="I17" s="17">
        <f t="shared" si="2"/>
        <v>466.66666666666669</v>
      </c>
      <c r="J17" s="17">
        <f t="shared" si="2"/>
        <v>466.66666666666669</v>
      </c>
      <c r="K17" s="17">
        <f t="shared" si="2"/>
        <v>466.66666666666669</v>
      </c>
      <c r="L17" s="17">
        <f t="shared" si="2"/>
        <v>466.66666666666669</v>
      </c>
      <c r="M17" s="17">
        <f t="shared" si="2"/>
        <v>466.66666666666669</v>
      </c>
      <c r="N17" s="17">
        <v>5600</v>
      </c>
      <c r="O17" s="33">
        <f>N17</f>
        <v>5600</v>
      </c>
    </row>
    <row r="18" spans="1:15" x14ac:dyDescent="0.3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2"/>
    </row>
    <row r="19" spans="1:15" x14ac:dyDescent="0.3">
      <c r="A19" s="25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2"/>
    </row>
    <row r="20" spans="1:15" x14ac:dyDescent="0.3">
      <c r="A20" s="24" t="s">
        <v>43</v>
      </c>
      <c r="B20" s="17">
        <v>1000</v>
      </c>
      <c r="C20" s="17">
        <v>1000</v>
      </c>
      <c r="D20" s="17">
        <v>1000</v>
      </c>
      <c r="E20" s="17">
        <v>1000</v>
      </c>
      <c r="F20" s="17">
        <v>1000</v>
      </c>
      <c r="G20" s="17">
        <v>1000</v>
      </c>
      <c r="H20" s="17">
        <v>1000</v>
      </c>
      <c r="I20" s="17">
        <v>1000</v>
      </c>
      <c r="J20" s="17">
        <v>1000</v>
      </c>
      <c r="K20" s="17">
        <v>1000</v>
      </c>
      <c r="L20" s="17">
        <v>1000</v>
      </c>
      <c r="M20" s="17">
        <v>1000</v>
      </c>
      <c r="N20" s="17">
        <f t="shared" ref="N20:N41" si="3">SUM(B20:M20)</f>
        <v>12000</v>
      </c>
      <c r="O20" s="34">
        <f>N20</f>
        <v>12000</v>
      </c>
    </row>
    <row r="21" spans="1:15" x14ac:dyDescent="0.3">
      <c r="A21" s="2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5"/>
    </row>
    <row r="22" spans="1:15" x14ac:dyDescent="0.3">
      <c r="A22" s="16" t="s">
        <v>23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5"/>
    </row>
    <row r="23" spans="1:15" x14ac:dyDescent="0.3">
      <c r="A23" s="24" t="s">
        <v>52</v>
      </c>
      <c r="B23" s="17">
        <f>N23/12</f>
        <v>1666.6666666666667</v>
      </c>
      <c r="C23" s="17">
        <f t="shared" ref="C23:M28" si="4">B23</f>
        <v>1666.6666666666667</v>
      </c>
      <c r="D23" s="17">
        <f t="shared" si="4"/>
        <v>1666.6666666666667</v>
      </c>
      <c r="E23" s="17">
        <f t="shared" si="4"/>
        <v>1666.6666666666667</v>
      </c>
      <c r="F23" s="17">
        <f t="shared" si="4"/>
        <v>1666.6666666666667</v>
      </c>
      <c r="G23" s="17">
        <f t="shared" si="4"/>
        <v>1666.6666666666667</v>
      </c>
      <c r="H23" s="17">
        <f t="shared" si="4"/>
        <v>1666.6666666666667</v>
      </c>
      <c r="I23" s="17">
        <f t="shared" si="4"/>
        <v>1666.6666666666667</v>
      </c>
      <c r="J23" s="17">
        <f t="shared" si="4"/>
        <v>1666.6666666666667</v>
      </c>
      <c r="K23" s="17">
        <f t="shared" si="4"/>
        <v>1666.6666666666667</v>
      </c>
      <c r="L23" s="17">
        <f t="shared" si="4"/>
        <v>1666.6666666666667</v>
      </c>
      <c r="M23" s="17">
        <f t="shared" si="4"/>
        <v>1666.6666666666667</v>
      </c>
      <c r="N23" s="17">
        <v>20000</v>
      </c>
      <c r="O23" s="35"/>
    </row>
    <row r="24" spans="1:15" x14ac:dyDescent="0.3">
      <c r="A24" s="24" t="s">
        <v>24</v>
      </c>
      <c r="B24" s="17">
        <f>5068.23+2167.31+482.06</f>
        <v>7717.5999999999995</v>
      </c>
      <c r="C24" s="17">
        <f t="shared" si="4"/>
        <v>7717.5999999999995</v>
      </c>
      <c r="D24" s="17">
        <f t="shared" si="4"/>
        <v>7717.5999999999995</v>
      </c>
      <c r="E24" s="17">
        <f t="shared" si="4"/>
        <v>7717.5999999999995</v>
      </c>
      <c r="F24" s="17">
        <f t="shared" si="4"/>
        <v>7717.5999999999995</v>
      </c>
      <c r="G24" s="17">
        <f t="shared" si="4"/>
        <v>7717.5999999999995</v>
      </c>
      <c r="H24" s="17">
        <f t="shared" si="4"/>
        <v>7717.5999999999995</v>
      </c>
      <c r="I24" s="17">
        <f t="shared" si="4"/>
        <v>7717.5999999999995</v>
      </c>
      <c r="J24" s="17">
        <f t="shared" si="4"/>
        <v>7717.5999999999995</v>
      </c>
      <c r="K24" s="17">
        <f t="shared" si="4"/>
        <v>7717.5999999999995</v>
      </c>
      <c r="L24" s="17">
        <f t="shared" si="4"/>
        <v>7717.5999999999995</v>
      </c>
      <c r="M24" s="17">
        <f t="shared" si="4"/>
        <v>7717.5999999999995</v>
      </c>
      <c r="N24" s="17">
        <f t="shared" si="3"/>
        <v>92611.200000000012</v>
      </c>
    </row>
    <row r="25" spans="1:15" x14ac:dyDescent="0.3">
      <c r="A25" s="24" t="s">
        <v>25</v>
      </c>
      <c r="B25" s="17">
        <f>1800+1628</f>
        <v>3428</v>
      </c>
      <c r="C25" s="17">
        <f t="shared" si="4"/>
        <v>3428</v>
      </c>
      <c r="D25" s="17">
        <f t="shared" si="4"/>
        <v>3428</v>
      </c>
      <c r="E25" s="17">
        <f t="shared" si="4"/>
        <v>3428</v>
      </c>
      <c r="F25" s="17">
        <f t="shared" si="4"/>
        <v>3428</v>
      </c>
      <c r="G25" s="17">
        <f t="shared" si="4"/>
        <v>3428</v>
      </c>
      <c r="H25" s="17">
        <f t="shared" si="4"/>
        <v>3428</v>
      </c>
      <c r="I25" s="17">
        <f t="shared" si="4"/>
        <v>3428</v>
      </c>
      <c r="J25" s="17">
        <f t="shared" si="4"/>
        <v>3428</v>
      </c>
      <c r="K25" s="17">
        <f t="shared" si="4"/>
        <v>3428</v>
      </c>
      <c r="L25" s="17">
        <f t="shared" si="4"/>
        <v>3428</v>
      </c>
      <c r="M25" s="17">
        <f t="shared" si="4"/>
        <v>3428</v>
      </c>
      <c r="N25" s="17">
        <f t="shared" si="3"/>
        <v>41136</v>
      </c>
    </row>
    <row r="26" spans="1:15" x14ac:dyDescent="0.3">
      <c r="A26" s="24" t="s">
        <v>26</v>
      </c>
      <c r="B26" s="17">
        <f>N26/12</f>
        <v>4549.166666666667</v>
      </c>
      <c r="C26" s="17">
        <f t="shared" si="4"/>
        <v>4549.166666666667</v>
      </c>
      <c r="D26" s="17">
        <f t="shared" si="4"/>
        <v>4549.166666666667</v>
      </c>
      <c r="E26" s="17">
        <f t="shared" si="4"/>
        <v>4549.166666666667</v>
      </c>
      <c r="F26" s="17">
        <f t="shared" si="4"/>
        <v>4549.166666666667</v>
      </c>
      <c r="G26" s="17">
        <f t="shared" si="4"/>
        <v>4549.166666666667</v>
      </c>
      <c r="H26" s="17">
        <f t="shared" si="4"/>
        <v>4549.166666666667</v>
      </c>
      <c r="I26" s="17">
        <f t="shared" si="4"/>
        <v>4549.166666666667</v>
      </c>
      <c r="J26" s="17">
        <f t="shared" si="4"/>
        <v>4549.166666666667</v>
      </c>
      <c r="K26" s="17">
        <f t="shared" si="4"/>
        <v>4549.166666666667</v>
      </c>
      <c r="L26" s="17">
        <f t="shared" si="4"/>
        <v>4549.166666666667</v>
      </c>
      <c r="M26" s="17">
        <f t="shared" si="4"/>
        <v>4549.166666666667</v>
      </c>
      <c r="N26" s="17">
        <v>54590</v>
      </c>
    </row>
    <row r="27" spans="1:15" x14ac:dyDescent="0.3">
      <c r="A27" s="38" t="s">
        <v>51</v>
      </c>
      <c r="B27" s="17">
        <f>N27/12</f>
        <v>1333.3333333333333</v>
      </c>
      <c r="C27" s="17">
        <f t="shared" si="4"/>
        <v>1333.3333333333333</v>
      </c>
      <c r="D27" s="17">
        <f t="shared" si="4"/>
        <v>1333.3333333333333</v>
      </c>
      <c r="E27" s="17">
        <f t="shared" si="4"/>
        <v>1333.3333333333333</v>
      </c>
      <c r="F27" s="17">
        <f t="shared" si="4"/>
        <v>1333.3333333333333</v>
      </c>
      <c r="G27" s="17">
        <f t="shared" si="4"/>
        <v>1333.3333333333333</v>
      </c>
      <c r="H27" s="17">
        <f t="shared" si="4"/>
        <v>1333.3333333333333</v>
      </c>
      <c r="I27" s="17">
        <f t="shared" si="4"/>
        <v>1333.3333333333333</v>
      </c>
      <c r="J27" s="17">
        <f t="shared" si="4"/>
        <v>1333.3333333333333</v>
      </c>
      <c r="K27" s="17">
        <f t="shared" si="4"/>
        <v>1333.3333333333333</v>
      </c>
      <c r="L27" s="17">
        <f t="shared" si="4"/>
        <v>1333.3333333333333</v>
      </c>
      <c r="M27" s="17">
        <f t="shared" si="4"/>
        <v>1333.3333333333333</v>
      </c>
      <c r="N27" s="17">
        <v>16000</v>
      </c>
    </row>
    <row r="28" spans="1:15" x14ac:dyDescent="0.3">
      <c r="A28" s="38" t="s">
        <v>27</v>
      </c>
      <c r="B28" s="17">
        <f>N28/12</f>
        <v>2500</v>
      </c>
      <c r="C28" s="17">
        <f t="shared" si="4"/>
        <v>2500</v>
      </c>
      <c r="D28" s="17">
        <f t="shared" si="4"/>
        <v>2500</v>
      </c>
      <c r="E28" s="17">
        <f t="shared" si="4"/>
        <v>2500</v>
      </c>
      <c r="F28" s="17">
        <f t="shared" si="4"/>
        <v>2500</v>
      </c>
      <c r="G28" s="17">
        <f t="shared" si="4"/>
        <v>2500</v>
      </c>
      <c r="H28" s="17">
        <f t="shared" si="4"/>
        <v>2500</v>
      </c>
      <c r="I28" s="17">
        <f t="shared" si="4"/>
        <v>2500</v>
      </c>
      <c r="J28" s="17">
        <f t="shared" si="4"/>
        <v>2500</v>
      </c>
      <c r="K28" s="17">
        <f t="shared" si="4"/>
        <v>2500</v>
      </c>
      <c r="L28" s="17">
        <f t="shared" si="4"/>
        <v>2500</v>
      </c>
      <c r="M28" s="17">
        <f t="shared" si="4"/>
        <v>2500</v>
      </c>
      <c r="N28" s="17">
        <v>30000</v>
      </c>
    </row>
    <row r="29" spans="1:15" x14ac:dyDescent="0.3">
      <c r="A29" s="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 t="s">
        <v>28</v>
      </c>
      <c r="N29" s="28">
        <f>N23+N24+N25+N26+N27+N28</f>
        <v>254337.2</v>
      </c>
      <c r="O29" s="36">
        <f>N29</f>
        <v>254337.2</v>
      </c>
    </row>
    <row r="30" spans="1:15" x14ac:dyDescent="0.3">
      <c r="A30" s="16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x14ac:dyDescent="0.3">
      <c r="A31" s="27" t="s">
        <v>30</v>
      </c>
      <c r="B31" s="17">
        <v>250</v>
      </c>
      <c r="C31" s="17">
        <f>B31</f>
        <v>250</v>
      </c>
      <c r="D31" s="17">
        <f t="shared" ref="D31:M39" si="5">C31</f>
        <v>250</v>
      </c>
      <c r="E31" s="17">
        <f t="shared" si="5"/>
        <v>250</v>
      </c>
      <c r="F31" s="17">
        <f t="shared" si="5"/>
        <v>250</v>
      </c>
      <c r="G31" s="17">
        <f t="shared" si="5"/>
        <v>250</v>
      </c>
      <c r="H31" s="17">
        <f t="shared" si="5"/>
        <v>250</v>
      </c>
      <c r="I31" s="17">
        <f t="shared" si="5"/>
        <v>250</v>
      </c>
      <c r="J31" s="17">
        <f t="shared" si="5"/>
        <v>250</v>
      </c>
      <c r="K31" s="17">
        <f t="shared" si="5"/>
        <v>250</v>
      </c>
      <c r="L31" s="17">
        <f t="shared" si="5"/>
        <v>250</v>
      </c>
      <c r="M31" s="17">
        <f t="shared" si="5"/>
        <v>250</v>
      </c>
      <c r="N31" s="17">
        <f t="shared" si="3"/>
        <v>3000</v>
      </c>
    </row>
    <row r="32" spans="1:15" x14ac:dyDescent="0.3">
      <c r="A32" s="24" t="s">
        <v>31</v>
      </c>
      <c r="B32" s="17">
        <f>N32/12</f>
        <v>916.66666666666663</v>
      </c>
      <c r="C32" s="17">
        <f t="shared" ref="C32:C39" si="6">B32</f>
        <v>916.66666666666663</v>
      </c>
      <c r="D32" s="17">
        <f t="shared" si="5"/>
        <v>916.66666666666663</v>
      </c>
      <c r="E32" s="17">
        <f t="shared" si="5"/>
        <v>916.66666666666663</v>
      </c>
      <c r="F32" s="17">
        <f t="shared" si="5"/>
        <v>916.66666666666663</v>
      </c>
      <c r="G32" s="17">
        <f t="shared" si="5"/>
        <v>916.66666666666663</v>
      </c>
      <c r="H32" s="17">
        <f t="shared" si="5"/>
        <v>916.66666666666663</v>
      </c>
      <c r="I32" s="17">
        <f t="shared" si="5"/>
        <v>916.66666666666663</v>
      </c>
      <c r="J32" s="17">
        <f t="shared" si="5"/>
        <v>916.66666666666663</v>
      </c>
      <c r="K32" s="17">
        <f t="shared" si="5"/>
        <v>916.66666666666663</v>
      </c>
      <c r="L32" s="17">
        <f t="shared" si="5"/>
        <v>916.66666666666663</v>
      </c>
      <c r="M32" s="17">
        <f t="shared" si="5"/>
        <v>916.66666666666663</v>
      </c>
      <c r="N32" s="17">
        <v>11000</v>
      </c>
    </row>
    <row r="33" spans="1:15" x14ac:dyDescent="0.3">
      <c r="A33" s="27" t="s">
        <v>32</v>
      </c>
      <c r="B33" s="17">
        <f>310+140</f>
        <v>450</v>
      </c>
      <c r="C33" s="17">
        <f t="shared" si="6"/>
        <v>450</v>
      </c>
      <c r="D33" s="17">
        <f t="shared" si="5"/>
        <v>450</v>
      </c>
      <c r="E33" s="17">
        <f t="shared" si="5"/>
        <v>450</v>
      </c>
      <c r="F33" s="17">
        <f t="shared" si="5"/>
        <v>450</v>
      </c>
      <c r="G33" s="17">
        <f t="shared" si="5"/>
        <v>450</v>
      </c>
      <c r="H33" s="17">
        <f t="shared" si="5"/>
        <v>450</v>
      </c>
      <c r="I33" s="17">
        <f t="shared" si="5"/>
        <v>450</v>
      </c>
      <c r="J33" s="17">
        <f t="shared" si="5"/>
        <v>450</v>
      </c>
      <c r="K33" s="17">
        <f t="shared" si="5"/>
        <v>450</v>
      </c>
      <c r="L33" s="17">
        <f t="shared" si="5"/>
        <v>450</v>
      </c>
      <c r="M33" s="17">
        <f t="shared" si="5"/>
        <v>450</v>
      </c>
      <c r="N33" s="17">
        <v>5000</v>
      </c>
    </row>
    <row r="34" spans="1:15" x14ac:dyDescent="0.3">
      <c r="A34" s="24" t="s">
        <v>33</v>
      </c>
      <c r="B34" s="17">
        <f>N34/12</f>
        <v>2500</v>
      </c>
      <c r="C34" s="17">
        <f t="shared" si="6"/>
        <v>2500</v>
      </c>
      <c r="D34" s="17">
        <f t="shared" si="5"/>
        <v>2500</v>
      </c>
      <c r="E34" s="17">
        <f t="shared" si="5"/>
        <v>2500</v>
      </c>
      <c r="F34" s="17">
        <f t="shared" si="5"/>
        <v>2500</v>
      </c>
      <c r="G34" s="17">
        <f t="shared" si="5"/>
        <v>2500</v>
      </c>
      <c r="H34" s="17">
        <f t="shared" si="5"/>
        <v>2500</v>
      </c>
      <c r="I34" s="17">
        <f t="shared" si="5"/>
        <v>2500</v>
      </c>
      <c r="J34" s="17">
        <f t="shared" si="5"/>
        <v>2500</v>
      </c>
      <c r="K34" s="17">
        <f t="shared" si="5"/>
        <v>2500</v>
      </c>
      <c r="L34" s="17">
        <f t="shared" si="5"/>
        <v>2500</v>
      </c>
      <c r="M34" s="17">
        <f t="shared" si="5"/>
        <v>2500</v>
      </c>
      <c r="N34" s="17">
        <v>30000</v>
      </c>
    </row>
    <row r="35" spans="1:15" x14ac:dyDescent="0.3">
      <c r="A35" s="24" t="s">
        <v>34</v>
      </c>
      <c r="B35" s="17">
        <f>N35/12</f>
        <v>500</v>
      </c>
      <c r="C35" s="17">
        <f t="shared" si="6"/>
        <v>500</v>
      </c>
      <c r="D35" s="17">
        <f t="shared" si="5"/>
        <v>500</v>
      </c>
      <c r="E35" s="17">
        <f t="shared" si="5"/>
        <v>500</v>
      </c>
      <c r="F35" s="17">
        <f t="shared" si="5"/>
        <v>500</v>
      </c>
      <c r="G35" s="17">
        <f t="shared" si="5"/>
        <v>500</v>
      </c>
      <c r="H35" s="17">
        <f t="shared" si="5"/>
        <v>500</v>
      </c>
      <c r="I35" s="17">
        <f t="shared" si="5"/>
        <v>500</v>
      </c>
      <c r="J35" s="17">
        <f t="shared" si="5"/>
        <v>500</v>
      </c>
      <c r="K35" s="17">
        <f t="shared" si="5"/>
        <v>500</v>
      </c>
      <c r="L35" s="17">
        <f t="shared" si="5"/>
        <v>500</v>
      </c>
      <c r="M35" s="17">
        <f t="shared" si="5"/>
        <v>500</v>
      </c>
      <c r="N35" s="17">
        <v>6000</v>
      </c>
    </row>
    <row r="36" spans="1:15" x14ac:dyDescent="0.3">
      <c r="A36" s="24" t="s">
        <v>35</v>
      </c>
      <c r="B36" s="17">
        <f>N36/12</f>
        <v>416.66666666666669</v>
      </c>
      <c r="C36" s="17">
        <f t="shared" si="6"/>
        <v>416.66666666666669</v>
      </c>
      <c r="D36" s="17">
        <f t="shared" si="5"/>
        <v>416.66666666666669</v>
      </c>
      <c r="E36" s="17">
        <f t="shared" si="5"/>
        <v>416.66666666666669</v>
      </c>
      <c r="F36" s="17">
        <f t="shared" si="5"/>
        <v>416.66666666666669</v>
      </c>
      <c r="G36" s="17">
        <f t="shared" si="5"/>
        <v>416.66666666666669</v>
      </c>
      <c r="H36" s="17">
        <f t="shared" si="5"/>
        <v>416.66666666666669</v>
      </c>
      <c r="I36" s="17">
        <f t="shared" si="5"/>
        <v>416.66666666666669</v>
      </c>
      <c r="J36" s="17">
        <f t="shared" si="5"/>
        <v>416.66666666666669</v>
      </c>
      <c r="K36" s="17">
        <f t="shared" si="5"/>
        <v>416.66666666666669</v>
      </c>
      <c r="L36" s="17">
        <f t="shared" si="5"/>
        <v>416.66666666666669</v>
      </c>
      <c r="M36" s="17">
        <f t="shared" si="5"/>
        <v>416.66666666666669</v>
      </c>
      <c r="N36" s="17">
        <v>5000</v>
      </c>
    </row>
    <row r="37" spans="1:15" x14ac:dyDescent="0.3">
      <c r="A37" s="24" t="s">
        <v>36</v>
      </c>
      <c r="B37" s="17">
        <f>N37/12</f>
        <v>1416.6666666666667</v>
      </c>
      <c r="C37" s="17">
        <f t="shared" si="6"/>
        <v>1416.6666666666667</v>
      </c>
      <c r="D37" s="17">
        <f t="shared" si="5"/>
        <v>1416.6666666666667</v>
      </c>
      <c r="E37" s="17">
        <f t="shared" si="5"/>
        <v>1416.6666666666667</v>
      </c>
      <c r="F37" s="17">
        <f t="shared" si="5"/>
        <v>1416.6666666666667</v>
      </c>
      <c r="G37" s="17">
        <f t="shared" si="5"/>
        <v>1416.6666666666667</v>
      </c>
      <c r="H37" s="17">
        <f t="shared" si="5"/>
        <v>1416.6666666666667</v>
      </c>
      <c r="I37" s="17">
        <f t="shared" si="5"/>
        <v>1416.6666666666667</v>
      </c>
      <c r="J37" s="17">
        <f t="shared" si="5"/>
        <v>1416.6666666666667</v>
      </c>
      <c r="K37" s="17">
        <f t="shared" si="5"/>
        <v>1416.6666666666667</v>
      </c>
      <c r="L37" s="17">
        <f t="shared" si="5"/>
        <v>1416.6666666666667</v>
      </c>
      <c r="M37" s="17">
        <f t="shared" si="5"/>
        <v>1416.6666666666667</v>
      </c>
      <c r="N37" s="17">
        <v>17000</v>
      </c>
    </row>
    <row r="38" spans="1:15" x14ac:dyDescent="0.3">
      <c r="A38" s="24" t="s">
        <v>37</v>
      </c>
      <c r="B38" s="17">
        <v>120</v>
      </c>
      <c r="C38" s="17">
        <f t="shared" si="6"/>
        <v>120</v>
      </c>
      <c r="D38" s="17">
        <f t="shared" si="5"/>
        <v>120</v>
      </c>
      <c r="E38" s="17">
        <f t="shared" si="5"/>
        <v>120</v>
      </c>
      <c r="F38" s="17">
        <f t="shared" si="5"/>
        <v>120</v>
      </c>
      <c r="G38" s="17">
        <f t="shared" si="5"/>
        <v>120</v>
      </c>
      <c r="H38" s="17">
        <f t="shared" si="5"/>
        <v>120</v>
      </c>
      <c r="I38" s="17">
        <f t="shared" si="5"/>
        <v>120</v>
      </c>
      <c r="J38" s="17">
        <f t="shared" si="5"/>
        <v>120</v>
      </c>
      <c r="K38" s="17">
        <f t="shared" si="5"/>
        <v>120</v>
      </c>
      <c r="L38" s="17">
        <f t="shared" si="5"/>
        <v>120</v>
      </c>
      <c r="M38" s="17">
        <f t="shared" si="5"/>
        <v>120</v>
      </c>
      <c r="N38" s="17">
        <f t="shared" si="3"/>
        <v>1440</v>
      </c>
    </row>
    <row r="39" spans="1:15" x14ac:dyDescent="0.3">
      <c r="A39" s="24" t="s">
        <v>38</v>
      </c>
      <c r="B39" s="17">
        <f>N39/12</f>
        <v>36666.666666666664</v>
      </c>
      <c r="C39" s="17">
        <f t="shared" si="6"/>
        <v>36666.666666666664</v>
      </c>
      <c r="D39" s="17">
        <f t="shared" si="5"/>
        <v>36666.666666666664</v>
      </c>
      <c r="E39" s="17">
        <f t="shared" si="5"/>
        <v>36666.666666666664</v>
      </c>
      <c r="F39" s="17">
        <f t="shared" si="5"/>
        <v>36666.666666666664</v>
      </c>
      <c r="G39" s="17">
        <f t="shared" si="5"/>
        <v>36666.666666666664</v>
      </c>
      <c r="H39" s="17">
        <f t="shared" si="5"/>
        <v>36666.666666666664</v>
      </c>
      <c r="I39" s="17">
        <f t="shared" si="5"/>
        <v>36666.666666666664</v>
      </c>
      <c r="J39" s="17">
        <f t="shared" si="5"/>
        <v>36666.666666666664</v>
      </c>
      <c r="K39" s="17">
        <f t="shared" si="5"/>
        <v>36666.666666666664</v>
      </c>
      <c r="L39" s="17">
        <f t="shared" si="5"/>
        <v>36666.666666666664</v>
      </c>
      <c r="M39" s="17">
        <f t="shared" si="5"/>
        <v>36666.666666666664</v>
      </c>
      <c r="N39" s="17">
        <v>440000</v>
      </c>
    </row>
    <row r="40" spans="1:15" x14ac:dyDescent="0.3">
      <c r="A40" s="24" t="s">
        <v>39</v>
      </c>
      <c r="B40" s="17">
        <f>N40/12</f>
        <v>183.33333333333334</v>
      </c>
      <c r="C40" s="17">
        <v>120</v>
      </c>
      <c r="D40" s="17">
        <v>120</v>
      </c>
      <c r="E40" s="17">
        <v>120</v>
      </c>
      <c r="F40" s="17">
        <v>120</v>
      </c>
      <c r="G40" s="17">
        <v>120</v>
      </c>
      <c r="H40" s="17">
        <v>120</v>
      </c>
      <c r="I40" s="17">
        <v>120</v>
      </c>
      <c r="J40" s="17">
        <v>120</v>
      </c>
      <c r="K40" s="17">
        <v>120</v>
      </c>
      <c r="L40" s="17">
        <v>120</v>
      </c>
      <c r="M40" s="17">
        <v>120</v>
      </c>
      <c r="N40" s="17">
        <v>2200</v>
      </c>
    </row>
    <row r="41" spans="1:15" x14ac:dyDescent="0.3">
      <c r="A41" s="24" t="s">
        <v>40</v>
      </c>
      <c r="B41" s="17">
        <v>300</v>
      </c>
      <c r="C41" s="17">
        <f>B41</f>
        <v>300</v>
      </c>
      <c r="D41" s="17">
        <f t="shared" ref="D41:M42" si="7">C41</f>
        <v>300</v>
      </c>
      <c r="E41" s="17">
        <f t="shared" si="7"/>
        <v>300</v>
      </c>
      <c r="F41" s="17">
        <f t="shared" si="7"/>
        <v>300</v>
      </c>
      <c r="G41" s="17">
        <f t="shared" si="7"/>
        <v>300</v>
      </c>
      <c r="H41" s="17">
        <f t="shared" si="7"/>
        <v>300</v>
      </c>
      <c r="I41" s="17">
        <f t="shared" si="7"/>
        <v>300</v>
      </c>
      <c r="J41" s="17">
        <f t="shared" si="7"/>
        <v>300</v>
      </c>
      <c r="K41" s="17">
        <f t="shared" si="7"/>
        <v>300</v>
      </c>
      <c r="L41" s="17">
        <f t="shared" si="7"/>
        <v>300</v>
      </c>
      <c r="M41" s="17">
        <f t="shared" si="7"/>
        <v>300</v>
      </c>
      <c r="N41" s="17">
        <f t="shared" si="3"/>
        <v>3600</v>
      </c>
    </row>
    <row r="42" spans="1:15" x14ac:dyDescent="0.3">
      <c r="A42" s="24" t="s">
        <v>41</v>
      </c>
      <c r="B42" s="17">
        <f>N42/12</f>
        <v>583.33333333333337</v>
      </c>
      <c r="C42" s="17">
        <f>B42</f>
        <v>583.33333333333337</v>
      </c>
      <c r="D42" s="17">
        <f t="shared" si="7"/>
        <v>583.33333333333337</v>
      </c>
      <c r="E42" s="17">
        <f t="shared" si="7"/>
        <v>583.33333333333337</v>
      </c>
      <c r="F42" s="17">
        <f t="shared" si="7"/>
        <v>583.33333333333337</v>
      </c>
      <c r="G42" s="17">
        <f t="shared" si="7"/>
        <v>583.33333333333337</v>
      </c>
      <c r="H42" s="17">
        <f t="shared" si="7"/>
        <v>583.33333333333337</v>
      </c>
      <c r="I42" s="17">
        <f t="shared" si="7"/>
        <v>583.33333333333337</v>
      </c>
      <c r="J42" s="17">
        <f t="shared" si="7"/>
        <v>583.33333333333337</v>
      </c>
      <c r="K42" s="17">
        <f t="shared" si="7"/>
        <v>583.33333333333337</v>
      </c>
      <c r="L42" s="17">
        <f t="shared" si="7"/>
        <v>583.33333333333337</v>
      </c>
      <c r="M42" s="17">
        <f t="shared" si="7"/>
        <v>583.33333333333337</v>
      </c>
      <c r="N42" s="17">
        <v>7000</v>
      </c>
    </row>
    <row r="43" spans="1:15" ht="19.5" thickBot="1" x14ac:dyDescent="0.35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9"/>
    </row>
    <row r="44" spans="1:15" ht="19.5" thickBot="1" x14ac:dyDescent="0.35">
      <c r="A44" s="20" t="s">
        <v>42</v>
      </c>
      <c r="B44" s="21">
        <f t="shared" ref="B44:M44" si="8">SUM(B16:B43)</f>
        <v>66964.766666666663</v>
      </c>
      <c r="C44" s="21">
        <f t="shared" si="8"/>
        <v>66901.433333333334</v>
      </c>
      <c r="D44" s="21">
        <f t="shared" si="8"/>
        <v>66901.433333333334</v>
      </c>
      <c r="E44" s="21">
        <f t="shared" si="8"/>
        <v>66901.433333333334</v>
      </c>
      <c r="F44" s="21">
        <f t="shared" si="8"/>
        <v>66901.433333333334</v>
      </c>
      <c r="G44" s="21">
        <f t="shared" si="8"/>
        <v>66901.433333333334</v>
      </c>
      <c r="H44" s="21">
        <f t="shared" si="8"/>
        <v>66901.433333333334</v>
      </c>
      <c r="I44" s="21">
        <f t="shared" si="8"/>
        <v>66901.433333333334</v>
      </c>
      <c r="J44" s="21">
        <f t="shared" si="8"/>
        <v>66901.433333333334</v>
      </c>
      <c r="K44" s="21">
        <f t="shared" si="8"/>
        <v>66901.433333333334</v>
      </c>
      <c r="L44" s="21">
        <f t="shared" si="8"/>
        <v>66901.433333333334</v>
      </c>
      <c r="M44" s="21">
        <f t="shared" si="8"/>
        <v>66901.433333333334</v>
      </c>
      <c r="N44" s="22">
        <f>SUM(N16:N43)-N29</f>
        <v>803177.2</v>
      </c>
      <c r="O44" s="36">
        <f>N44</f>
        <v>803177.2</v>
      </c>
    </row>
    <row r="45" spans="1:15" ht="19.5" thickBot="1" x14ac:dyDescent="0.35">
      <c r="A45" s="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9"/>
    </row>
    <row r="46" spans="1:15" ht="19.5" thickBot="1" x14ac:dyDescent="0.35">
      <c r="A46" s="20" t="s">
        <v>46</v>
      </c>
      <c r="B46" s="21">
        <f t="shared" ref="B46:M46" si="9">B12-B44</f>
        <v>1322.1273333333374</v>
      </c>
      <c r="C46" s="21">
        <f t="shared" si="9"/>
        <v>1385.4606666666659</v>
      </c>
      <c r="D46" s="21">
        <f t="shared" si="9"/>
        <v>1385.4606666666659</v>
      </c>
      <c r="E46" s="21">
        <f t="shared" si="9"/>
        <v>1385.4606666666659</v>
      </c>
      <c r="F46" s="21">
        <f t="shared" si="9"/>
        <v>1385.4606666666659</v>
      </c>
      <c r="G46" s="21">
        <f t="shared" si="9"/>
        <v>1385.4606666666659</v>
      </c>
      <c r="H46" s="21">
        <f t="shared" si="9"/>
        <v>1385.4606666666659</v>
      </c>
      <c r="I46" s="21">
        <f t="shared" si="9"/>
        <v>1385.4606666666659</v>
      </c>
      <c r="J46" s="21">
        <f t="shared" si="9"/>
        <v>1385.4606666666659</v>
      </c>
      <c r="K46" s="21">
        <f t="shared" si="9"/>
        <v>1385.4606666666659</v>
      </c>
      <c r="L46" s="21">
        <f t="shared" si="9"/>
        <v>1385.4606666666659</v>
      </c>
      <c r="M46" s="21">
        <f t="shared" si="9"/>
        <v>1385.4606666666659</v>
      </c>
      <c r="N46" s="22">
        <f>SUM(B46:M46)</f>
        <v>16562.194666666663</v>
      </c>
      <c r="O46" s="36">
        <f>O12-N44</f>
        <v>-6137.1999999999534</v>
      </c>
    </row>
  </sheetData>
  <pageMargins left="0.2" right="0.2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workbookViewId="0">
      <selection activeCell="A14" sqref="A14"/>
    </sheetView>
  </sheetViews>
  <sheetFormatPr defaultRowHeight="18.75" x14ac:dyDescent="0.3"/>
  <cols>
    <col min="1" max="1" width="38.7109375" customWidth="1"/>
    <col min="2" max="13" width="15.140625" customWidth="1"/>
    <col min="14" max="14" width="17.28515625" customWidth="1"/>
    <col min="15" max="15" width="18.5703125" style="31" hidden="1" customWidth="1"/>
  </cols>
  <sheetData>
    <row r="1" spans="1:15" ht="27.75" x14ac:dyDescent="0.4">
      <c r="A1" s="1"/>
      <c r="B1" s="2"/>
      <c r="C1" s="2"/>
      <c r="D1" s="2"/>
      <c r="E1" s="2"/>
      <c r="F1" s="3" t="s">
        <v>55</v>
      </c>
      <c r="G1" s="2"/>
      <c r="H1" s="2"/>
      <c r="I1" s="2"/>
      <c r="J1" s="2"/>
      <c r="K1" s="2"/>
      <c r="L1" s="2"/>
      <c r="M1" s="2"/>
      <c r="N1" s="2"/>
    </row>
    <row r="2" spans="1:15" x14ac:dyDescent="0.3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5" x14ac:dyDescent="0.3">
      <c r="A3" s="1"/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</row>
    <row r="4" spans="1:15" x14ac:dyDescent="0.3">
      <c r="A4" s="5" t="s">
        <v>49</v>
      </c>
      <c r="B4" s="6">
        <v>61359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8" x14ac:dyDescent="0.25">
      <c r="A5" s="5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9" t="s">
        <v>47</v>
      </c>
    </row>
    <row r="6" spans="1:15" x14ac:dyDescent="0.3">
      <c r="A6" s="8" t="s">
        <v>1</v>
      </c>
      <c r="B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37" t="s">
        <v>48</v>
      </c>
    </row>
    <row r="7" spans="1:15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32"/>
    </row>
    <row r="8" spans="1:15" x14ac:dyDescent="0.3">
      <c r="A8" s="14" t="s">
        <v>57</v>
      </c>
      <c r="B8" s="15">
        <f>B4</f>
        <v>61359</v>
      </c>
      <c r="C8" s="15">
        <f>B8</f>
        <v>61359</v>
      </c>
      <c r="D8" s="15">
        <f t="shared" ref="D8:M10" si="0">C8</f>
        <v>61359</v>
      </c>
      <c r="E8" s="15">
        <f t="shared" si="0"/>
        <v>61359</v>
      </c>
      <c r="F8" s="15">
        <f t="shared" si="0"/>
        <v>61359</v>
      </c>
      <c r="G8" s="15">
        <f t="shared" si="0"/>
        <v>61359</v>
      </c>
      <c r="H8" s="15">
        <f t="shared" si="0"/>
        <v>61359</v>
      </c>
      <c r="I8" s="15">
        <f t="shared" si="0"/>
        <v>61359</v>
      </c>
      <c r="J8" s="15">
        <f t="shared" si="0"/>
        <v>61359</v>
      </c>
      <c r="K8" s="15">
        <f t="shared" si="0"/>
        <v>61359</v>
      </c>
      <c r="L8" s="15">
        <f t="shared" si="0"/>
        <v>61359</v>
      </c>
      <c r="M8" s="15">
        <f t="shared" si="0"/>
        <v>61359</v>
      </c>
      <c r="N8" s="15">
        <f>SUM(B8:M8)</f>
        <v>736308</v>
      </c>
      <c r="O8" s="30">
        <f>51270*12</f>
        <v>615240</v>
      </c>
    </row>
    <row r="9" spans="1:15" x14ac:dyDescent="0.3">
      <c r="A9" s="16" t="s">
        <v>15</v>
      </c>
      <c r="B9" s="17">
        <v>15000</v>
      </c>
      <c r="C9" s="17">
        <f>B9</f>
        <v>15000</v>
      </c>
      <c r="D9" s="17">
        <f t="shared" si="0"/>
        <v>15000</v>
      </c>
      <c r="E9" s="17">
        <f t="shared" si="0"/>
        <v>15000</v>
      </c>
      <c r="F9" s="17">
        <f t="shared" si="0"/>
        <v>15000</v>
      </c>
      <c r="G9" s="17">
        <f t="shared" si="0"/>
        <v>15000</v>
      </c>
      <c r="H9" s="17">
        <f t="shared" si="0"/>
        <v>15000</v>
      </c>
      <c r="I9" s="17">
        <f t="shared" si="0"/>
        <v>15000</v>
      </c>
      <c r="J9" s="17">
        <f t="shared" si="0"/>
        <v>15000</v>
      </c>
      <c r="K9" s="17">
        <f t="shared" si="0"/>
        <v>15000</v>
      </c>
      <c r="L9" s="17">
        <f t="shared" si="0"/>
        <v>15000</v>
      </c>
      <c r="M9" s="17">
        <f t="shared" si="0"/>
        <v>15000</v>
      </c>
      <c r="N9" s="17">
        <f>SUM(B9:M9)</f>
        <v>180000</v>
      </c>
      <c r="O9" s="30">
        <f>N9</f>
        <v>180000</v>
      </c>
    </row>
    <row r="10" spans="1:15" x14ac:dyDescent="0.3">
      <c r="A10" s="16" t="s">
        <v>16</v>
      </c>
      <c r="B10" s="17">
        <v>150</v>
      </c>
      <c r="C10" s="17">
        <f>B10</f>
        <v>150</v>
      </c>
      <c r="D10" s="17">
        <f t="shared" si="0"/>
        <v>150</v>
      </c>
      <c r="E10" s="17">
        <f t="shared" si="0"/>
        <v>150</v>
      </c>
      <c r="F10" s="17">
        <f t="shared" si="0"/>
        <v>150</v>
      </c>
      <c r="G10" s="17">
        <f t="shared" si="0"/>
        <v>150</v>
      </c>
      <c r="H10" s="17">
        <f t="shared" si="0"/>
        <v>150</v>
      </c>
      <c r="I10" s="17">
        <f t="shared" si="0"/>
        <v>150</v>
      </c>
      <c r="J10" s="17">
        <f t="shared" si="0"/>
        <v>150</v>
      </c>
      <c r="K10" s="17">
        <f t="shared" si="0"/>
        <v>150</v>
      </c>
      <c r="L10" s="17">
        <f t="shared" si="0"/>
        <v>150</v>
      </c>
      <c r="M10" s="17">
        <f t="shared" si="0"/>
        <v>150</v>
      </c>
      <c r="N10" s="17">
        <f>SUM(B10:M10)</f>
        <v>1800</v>
      </c>
      <c r="O10" s="30">
        <f>N10</f>
        <v>1800</v>
      </c>
    </row>
    <row r="11" spans="1:15" ht="19.5" thickBot="1" x14ac:dyDescent="0.35">
      <c r="A11" s="18"/>
      <c r="B11" s="19"/>
      <c r="C11" s="19" t="s">
        <v>17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2"/>
    </row>
    <row r="12" spans="1:15" thickBot="1" x14ac:dyDescent="0.3">
      <c r="A12" s="20" t="s">
        <v>18</v>
      </c>
      <c r="B12" s="21">
        <f>B8+B9+B10</f>
        <v>76509</v>
      </c>
      <c r="C12" s="21">
        <f t="shared" ref="C12:M12" si="1">C8+C9+C10</f>
        <v>76509</v>
      </c>
      <c r="D12" s="21">
        <f t="shared" si="1"/>
        <v>76509</v>
      </c>
      <c r="E12" s="21">
        <f t="shared" si="1"/>
        <v>76509</v>
      </c>
      <c r="F12" s="21">
        <f t="shared" si="1"/>
        <v>76509</v>
      </c>
      <c r="G12" s="21">
        <f t="shared" si="1"/>
        <v>76509</v>
      </c>
      <c r="H12" s="21">
        <f t="shared" si="1"/>
        <v>76509</v>
      </c>
      <c r="I12" s="21">
        <f t="shared" si="1"/>
        <v>76509</v>
      </c>
      <c r="J12" s="21">
        <f t="shared" si="1"/>
        <v>76509</v>
      </c>
      <c r="K12" s="21">
        <f t="shared" si="1"/>
        <v>76509</v>
      </c>
      <c r="L12" s="21">
        <f t="shared" si="1"/>
        <v>76509</v>
      </c>
      <c r="M12" s="21">
        <f t="shared" si="1"/>
        <v>76509</v>
      </c>
      <c r="N12" s="22">
        <f>N8+N9+N10</f>
        <v>918108</v>
      </c>
      <c r="O12" s="33">
        <f>O8+O9+O10</f>
        <v>797040</v>
      </c>
    </row>
    <row r="13" spans="1:15" x14ac:dyDescent="0.3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9"/>
      <c r="O13" s="32"/>
    </row>
    <row r="14" spans="1:15" x14ac:dyDescent="0.3">
      <c r="A14" s="8" t="s">
        <v>19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9"/>
      <c r="O14" s="32"/>
    </row>
    <row r="15" spans="1:15" x14ac:dyDescent="0.3">
      <c r="A15" s="1"/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3"/>
      <c r="N15" s="19"/>
      <c r="O15" s="32"/>
    </row>
    <row r="16" spans="1:15" ht="19.5" thickBot="1" x14ac:dyDescent="0.35">
      <c r="A16" s="16" t="s">
        <v>20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32"/>
    </row>
    <row r="17" spans="1:15" thickBot="1" x14ac:dyDescent="0.3">
      <c r="A17" s="24" t="s">
        <v>21</v>
      </c>
      <c r="B17" s="17">
        <v>900</v>
      </c>
      <c r="C17" s="17">
        <f>B17</f>
        <v>900</v>
      </c>
      <c r="D17" s="17">
        <f t="shared" ref="D17:M17" si="2">C17</f>
        <v>900</v>
      </c>
      <c r="E17" s="17">
        <f t="shared" si="2"/>
        <v>900</v>
      </c>
      <c r="F17" s="17">
        <f t="shared" si="2"/>
        <v>900</v>
      </c>
      <c r="G17" s="17">
        <f t="shared" si="2"/>
        <v>900</v>
      </c>
      <c r="H17" s="17">
        <f t="shared" si="2"/>
        <v>900</v>
      </c>
      <c r="I17" s="17">
        <f t="shared" si="2"/>
        <v>900</v>
      </c>
      <c r="J17" s="17">
        <f t="shared" si="2"/>
        <v>900</v>
      </c>
      <c r="K17" s="17">
        <f t="shared" si="2"/>
        <v>900</v>
      </c>
      <c r="L17" s="17">
        <f t="shared" si="2"/>
        <v>900</v>
      </c>
      <c r="M17" s="17">
        <f t="shared" si="2"/>
        <v>900</v>
      </c>
      <c r="N17" s="17">
        <f t="shared" ref="N17:N41" si="3">SUM(B17:M17)</f>
        <v>10800</v>
      </c>
      <c r="O17" s="33">
        <f>N17</f>
        <v>10800</v>
      </c>
    </row>
    <row r="18" spans="1:15" x14ac:dyDescent="0.3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2"/>
    </row>
    <row r="19" spans="1:15" x14ac:dyDescent="0.3">
      <c r="A19" s="25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2"/>
    </row>
    <row r="20" spans="1:15" x14ac:dyDescent="0.3">
      <c r="A20" s="24" t="s">
        <v>43</v>
      </c>
      <c r="B20" s="17">
        <v>1000</v>
      </c>
      <c r="C20" s="17">
        <v>1000</v>
      </c>
      <c r="D20" s="17">
        <v>1000</v>
      </c>
      <c r="E20" s="17">
        <v>1000</v>
      </c>
      <c r="F20" s="17">
        <v>1000</v>
      </c>
      <c r="G20" s="17">
        <v>1000</v>
      </c>
      <c r="H20" s="17">
        <v>1000</v>
      </c>
      <c r="I20" s="17">
        <v>1000</v>
      </c>
      <c r="J20" s="17">
        <v>1000</v>
      </c>
      <c r="K20" s="17">
        <v>1000</v>
      </c>
      <c r="L20" s="17">
        <v>1000</v>
      </c>
      <c r="M20" s="17">
        <v>1000</v>
      </c>
      <c r="N20" s="17">
        <f t="shared" si="3"/>
        <v>12000</v>
      </c>
      <c r="O20" s="34">
        <f>N20</f>
        <v>12000</v>
      </c>
    </row>
    <row r="21" spans="1:15" x14ac:dyDescent="0.3">
      <c r="A21" s="2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5"/>
    </row>
    <row r="22" spans="1:15" x14ac:dyDescent="0.3">
      <c r="A22" s="16" t="s">
        <v>23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5"/>
    </row>
    <row r="23" spans="1:15" x14ac:dyDescent="0.3">
      <c r="A23" s="24" t="s">
        <v>52</v>
      </c>
      <c r="B23" s="17">
        <f>N23/12</f>
        <v>1666.6666666666667</v>
      </c>
      <c r="C23" s="17">
        <f t="shared" ref="C23:M28" si="4">B23</f>
        <v>1666.6666666666667</v>
      </c>
      <c r="D23" s="17">
        <f t="shared" si="4"/>
        <v>1666.6666666666667</v>
      </c>
      <c r="E23" s="17">
        <f t="shared" si="4"/>
        <v>1666.6666666666667</v>
      </c>
      <c r="F23" s="17">
        <f t="shared" si="4"/>
        <v>1666.6666666666667</v>
      </c>
      <c r="G23" s="17">
        <f t="shared" si="4"/>
        <v>1666.6666666666667</v>
      </c>
      <c r="H23" s="17">
        <f t="shared" si="4"/>
        <v>1666.6666666666667</v>
      </c>
      <c r="I23" s="17">
        <f t="shared" si="4"/>
        <v>1666.6666666666667</v>
      </c>
      <c r="J23" s="17">
        <f t="shared" si="4"/>
        <v>1666.6666666666667</v>
      </c>
      <c r="K23" s="17">
        <f t="shared" si="4"/>
        <v>1666.6666666666667</v>
      </c>
      <c r="L23" s="17">
        <f t="shared" si="4"/>
        <v>1666.6666666666667</v>
      </c>
      <c r="M23" s="17">
        <f t="shared" si="4"/>
        <v>1666.6666666666667</v>
      </c>
      <c r="N23" s="17">
        <v>20000</v>
      </c>
      <c r="O23" s="35"/>
    </row>
    <row r="24" spans="1:15" x14ac:dyDescent="0.3">
      <c r="A24" s="24" t="s">
        <v>24</v>
      </c>
      <c r="B24" s="17">
        <f>5068.23+2167.31+482.06</f>
        <v>7717.5999999999995</v>
      </c>
      <c r="C24" s="17">
        <f t="shared" si="4"/>
        <v>7717.5999999999995</v>
      </c>
      <c r="D24" s="17">
        <f t="shared" si="4"/>
        <v>7717.5999999999995</v>
      </c>
      <c r="E24" s="17">
        <f t="shared" si="4"/>
        <v>7717.5999999999995</v>
      </c>
      <c r="F24" s="17">
        <f t="shared" si="4"/>
        <v>7717.5999999999995</v>
      </c>
      <c r="G24" s="17">
        <f t="shared" si="4"/>
        <v>7717.5999999999995</v>
      </c>
      <c r="H24" s="17">
        <f t="shared" si="4"/>
        <v>7717.5999999999995</v>
      </c>
      <c r="I24" s="17">
        <f t="shared" si="4"/>
        <v>7717.5999999999995</v>
      </c>
      <c r="J24" s="17">
        <f t="shared" si="4"/>
        <v>7717.5999999999995</v>
      </c>
      <c r="K24" s="17">
        <f t="shared" si="4"/>
        <v>7717.5999999999995</v>
      </c>
      <c r="L24" s="17">
        <f t="shared" si="4"/>
        <v>7717.5999999999995</v>
      </c>
      <c r="M24" s="17">
        <f t="shared" si="4"/>
        <v>7717.5999999999995</v>
      </c>
      <c r="N24" s="17">
        <f t="shared" si="3"/>
        <v>92611.200000000012</v>
      </c>
    </row>
    <row r="25" spans="1:15" x14ac:dyDescent="0.3">
      <c r="A25" s="24" t="s">
        <v>25</v>
      </c>
      <c r="B25" s="17">
        <f>1800+1628</f>
        <v>3428</v>
      </c>
      <c r="C25" s="17">
        <f t="shared" si="4"/>
        <v>3428</v>
      </c>
      <c r="D25" s="17">
        <f t="shared" si="4"/>
        <v>3428</v>
      </c>
      <c r="E25" s="17">
        <f t="shared" si="4"/>
        <v>3428</v>
      </c>
      <c r="F25" s="17">
        <f t="shared" si="4"/>
        <v>3428</v>
      </c>
      <c r="G25" s="17">
        <f t="shared" si="4"/>
        <v>3428</v>
      </c>
      <c r="H25" s="17">
        <f t="shared" si="4"/>
        <v>3428</v>
      </c>
      <c r="I25" s="17">
        <f t="shared" si="4"/>
        <v>3428</v>
      </c>
      <c r="J25" s="17">
        <f t="shared" si="4"/>
        <v>3428</v>
      </c>
      <c r="K25" s="17">
        <f t="shared" si="4"/>
        <v>3428</v>
      </c>
      <c r="L25" s="17">
        <f t="shared" si="4"/>
        <v>3428</v>
      </c>
      <c r="M25" s="17">
        <f t="shared" si="4"/>
        <v>3428</v>
      </c>
      <c r="N25" s="17">
        <f t="shared" si="3"/>
        <v>41136</v>
      </c>
    </row>
    <row r="26" spans="1:15" x14ac:dyDescent="0.3">
      <c r="A26" s="24" t="s">
        <v>26</v>
      </c>
      <c r="B26" s="17">
        <f>N26/12</f>
        <v>4549.166666666667</v>
      </c>
      <c r="C26" s="17">
        <f t="shared" si="4"/>
        <v>4549.166666666667</v>
      </c>
      <c r="D26" s="17">
        <f t="shared" si="4"/>
        <v>4549.166666666667</v>
      </c>
      <c r="E26" s="17">
        <f t="shared" si="4"/>
        <v>4549.166666666667</v>
      </c>
      <c r="F26" s="17">
        <f t="shared" si="4"/>
        <v>4549.166666666667</v>
      </c>
      <c r="G26" s="17">
        <f t="shared" si="4"/>
        <v>4549.166666666667</v>
      </c>
      <c r="H26" s="17">
        <f t="shared" si="4"/>
        <v>4549.166666666667</v>
      </c>
      <c r="I26" s="17">
        <f t="shared" si="4"/>
        <v>4549.166666666667</v>
      </c>
      <c r="J26" s="17">
        <f t="shared" si="4"/>
        <v>4549.166666666667</v>
      </c>
      <c r="K26" s="17">
        <f t="shared" si="4"/>
        <v>4549.166666666667</v>
      </c>
      <c r="L26" s="17">
        <f t="shared" si="4"/>
        <v>4549.166666666667</v>
      </c>
      <c r="M26" s="17">
        <f t="shared" si="4"/>
        <v>4549.166666666667</v>
      </c>
      <c r="N26" s="17">
        <v>54590</v>
      </c>
    </row>
    <row r="27" spans="1:15" x14ac:dyDescent="0.3">
      <c r="A27" s="38" t="s">
        <v>51</v>
      </c>
      <c r="B27" s="17">
        <f>N27/12</f>
        <v>1333.3333333333333</v>
      </c>
      <c r="C27" s="17">
        <f t="shared" si="4"/>
        <v>1333.3333333333333</v>
      </c>
      <c r="D27" s="17">
        <f t="shared" si="4"/>
        <v>1333.3333333333333</v>
      </c>
      <c r="E27" s="17">
        <f t="shared" si="4"/>
        <v>1333.3333333333333</v>
      </c>
      <c r="F27" s="17">
        <f t="shared" si="4"/>
        <v>1333.3333333333333</v>
      </c>
      <c r="G27" s="17">
        <f t="shared" si="4"/>
        <v>1333.3333333333333</v>
      </c>
      <c r="H27" s="17">
        <f t="shared" si="4"/>
        <v>1333.3333333333333</v>
      </c>
      <c r="I27" s="17">
        <f t="shared" si="4"/>
        <v>1333.3333333333333</v>
      </c>
      <c r="J27" s="17">
        <f t="shared" si="4"/>
        <v>1333.3333333333333</v>
      </c>
      <c r="K27" s="17">
        <f t="shared" si="4"/>
        <v>1333.3333333333333</v>
      </c>
      <c r="L27" s="17">
        <f t="shared" si="4"/>
        <v>1333.3333333333333</v>
      </c>
      <c r="M27" s="17">
        <f t="shared" si="4"/>
        <v>1333.3333333333333</v>
      </c>
      <c r="N27" s="17">
        <v>16000</v>
      </c>
    </row>
    <row r="28" spans="1:15" x14ac:dyDescent="0.3">
      <c r="A28" s="38" t="s">
        <v>27</v>
      </c>
      <c r="B28" s="17">
        <f>N28/12</f>
        <v>2500</v>
      </c>
      <c r="C28" s="17">
        <f t="shared" si="4"/>
        <v>2500</v>
      </c>
      <c r="D28" s="17">
        <f t="shared" si="4"/>
        <v>2500</v>
      </c>
      <c r="E28" s="17">
        <f t="shared" si="4"/>
        <v>2500</v>
      </c>
      <c r="F28" s="17">
        <f t="shared" si="4"/>
        <v>2500</v>
      </c>
      <c r="G28" s="17">
        <f t="shared" si="4"/>
        <v>2500</v>
      </c>
      <c r="H28" s="17">
        <f t="shared" si="4"/>
        <v>2500</v>
      </c>
      <c r="I28" s="17">
        <f t="shared" si="4"/>
        <v>2500</v>
      </c>
      <c r="J28" s="17">
        <f t="shared" si="4"/>
        <v>2500</v>
      </c>
      <c r="K28" s="17">
        <f t="shared" si="4"/>
        <v>2500</v>
      </c>
      <c r="L28" s="17">
        <f t="shared" si="4"/>
        <v>2500</v>
      </c>
      <c r="M28" s="17">
        <f t="shared" si="4"/>
        <v>2500</v>
      </c>
      <c r="N28" s="17">
        <v>30000</v>
      </c>
    </row>
    <row r="29" spans="1:15" x14ac:dyDescent="0.3">
      <c r="A29" s="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 t="s">
        <v>28</v>
      </c>
      <c r="N29" s="28">
        <f>N23+N24+N25+N26+N27+N28</f>
        <v>254337.2</v>
      </c>
      <c r="O29" s="36">
        <f>N29</f>
        <v>254337.2</v>
      </c>
    </row>
    <row r="30" spans="1:15" x14ac:dyDescent="0.3">
      <c r="A30" s="16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x14ac:dyDescent="0.3">
      <c r="A31" s="27" t="s">
        <v>30</v>
      </c>
      <c r="B31" s="17">
        <v>250</v>
      </c>
      <c r="C31" s="17">
        <f>B31</f>
        <v>250</v>
      </c>
      <c r="D31" s="17">
        <f t="shared" ref="D31:M39" si="5">C31</f>
        <v>250</v>
      </c>
      <c r="E31" s="17">
        <f t="shared" si="5"/>
        <v>250</v>
      </c>
      <c r="F31" s="17">
        <f t="shared" si="5"/>
        <v>250</v>
      </c>
      <c r="G31" s="17">
        <f t="shared" si="5"/>
        <v>250</v>
      </c>
      <c r="H31" s="17">
        <f t="shared" si="5"/>
        <v>250</v>
      </c>
      <c r="I31" s="17">
        <f t="shared" si="5"/>
        <v>250</v>
      </c>
      <c r="J31" s="17">
        <f t="shared" si="5"/>
        <v>250</v>
      </c>
      <c r="K31" s="17">
        <f t="shared" si="5"/>
        <v>250</v>
      </c>
      <c r="L31" s="17">
        <f t="shared" si="5"/>
        <v>250</v>
      </c>
      <c r="M31" s="17">
        <f t="shared" si="5"/>
        <v>250</v>
      </c>
      <c r="N31" s="17">
        <f t="shared" si="3"/>
        <v>3000</v>
      </c>
    </row>
    <row r="32" spans="1:15" x14ac:dyDescent="0.3">
      <c r="A32" s="24" t="s">
        <v>31</v>
      </c>
      <c r="B32" s="17">
        <f>N32/12</f>
        <v>916.66666666666663</v>
      </c>
      <c r="C32" s="17">
        <f t="shared" ref="C32:C39" si="6">B32</f>
        <v>916.66666666666663</v>
      </c>
      <c r="D32" s="17">
        <f t="shared" si="5"/>
        <v>916.66666666666663</v>
      </c>
      <c r="E32" s="17">
        <f t="shared" si="5"/>
        <v>916.66666666666663</v>
      </c>
      <c r="F32" s="17">
        <f t="shared" si="5"/>
        <v>916.66666666666663</v>
      </c>
      <c r="G32" s="17">
        <f t="shared" si="5"/>
        <v>916.66666666666663</v>
      </c>
      <c r="H32" s="17">
        <f t="shared" si="5"/>
        <v>916.66666666666663</v>
      </c>
      <c r="I32" s="17">
        <f t="shared" si="5"/>
        <v>916.66666666666663</v>
      </c>
      <c r="J32" s="17">
        <f t="shared" si="5"/>
        <v>916.66666666666663</v>
      </c>
      <c r="K32" s="17">
        <f t="shared" si="5"/>
        <v>916.66666666666663</v>
      </c>
      <c r="L32" s="17">
        <f t="shared" si="5"/>
        <v>916.66666666666663</v>
      </c>
      <c r="M32" s="17">
        <f t="shared" si="5"/>
        <v>916.66666666666663</v>
      </c>
      <c r="N32" s="17">
        <v>11000</v>
      </c>
    </row>
    <row r="33" spans="1:15" x14ac:dyDescent="0.3">
      <c r="A33" s="27" t="s">
        <v>32</v>
      </c>
      <c r="B33" s="17">
        <f>310+140</f>
        <v>450</v>
      </c>
      <c r="C33" s="17">
        <f t="shared" si="6"/>
        <v>450</v>
      </c>
      <c r="D33" s="17">
        <f t="shared" si="5"/>
        <v>450</v>
      </c>
      <c r="E33" s="17">
        <f t="shared" si="5"/>
        <v>450</v>
      </c>
      <c r="F33" s="17">
        <f t="shared" si="5"/>
        <v>450</v>
      </c>
      <c r="G33" s="17">
        <f t="shared" si="5"/>
        <v>450</v>
      </c>
      <c r="H33" s="17">
        <f t="shared" si="5"/>
        <v>450</v>
      </c>
      <c r="I33" s="17">
        <f t="shared" si="5"/>
        <v>450</v>
      </c>
      <c r="J33" s="17">
        <f t="shared" si="5"/>
        <v>450</v>
      </c>
      <c r="K33" s="17">
        <f t="shared" si="5"/>
        <v>450</v>
      </c>
      <c r="L33" s="17">
        <f t="shared" si="5"/>
        <v>450</v>
      </c>
      <c r="M33" s="17">
        <f t="shared" si="5"/>
        <v>450</v>
      </c>
      <c r="N33" s="17">
        <v>5000</v>
      </c>
    </row>
    <row r="34" spans="1:15" x14ac:dyDescent="0.3">
      <c r="A34" s="24" t="s">
        <v>33</v>
      </c>
      <c r="B34" s="17">
        <f>N34/12</f>
        <v>2500</v>
      </c>
      <c r="C34" s="17">
        <f t="shared" si="6"/>
        <v>2500</v>
      </c>
      <c r="D34" s="17">
        <f t="shared" si="5"/>
        <v>2500</v>
      </c>
      <c r="E34" s="17">
        <f t="shared" si="5"/>
        <v>2500</v>
      </c>
      <c r="F34" s="17">
        <f t="shared" si="5"/>
        <v>2500</v>
      </c>
      <c r="G34" s="17">
        <f t="shared" si="5"/>
        <v>2500</v>
      </c>
      <c r="H34" s="17">
        <f t="shared" si="5"/>
        <v>2500</v>
      </c>
      <c r="I34" s="17">
        <f t="shared" si="5"/>
        <v>2500</v>
      </c>
      <c r="J34" s="17">
        <f t="shared" si="5"/>
        <v>2500</v>
      </c>
      <c r="K34" s="17">
        <f t="shared" si="5"/>
        <v>2500</v>
      </c>
      <c r="L34" s="17">
        <f t="shared" si="5"/>
        <v>2500</v>
      </c>
      <c r="M34" s="17">
        <f t="shared" si="5"/>
        <v>2500</v>
      </c>
      <c r="N34" s="17">
        <v>30000</v>
      </c>
    </row>
    <row r="35" spans="1:15" x14ac:dyDescent="0.3">
      <c r="A35" s="24" t="s">
        <v>34</v>
      </c>
      <c r="B35" s="17">
        <f>N35/12</f>
        <v>500</v>
      </c>
      <c r="C35" s="17">
        <f t="shared" si="6"/>
        <v>500</v>
      </c>
      <c r="D35" s="17">
        <f t="shared" si="5"/>
        <v>500</v>
      </c>
      <c r="E35" s="17">
        <f t="shared" si="5"/>
        <v>500</v>
      </c>
      <c r="F35" s="17">
        <f t="shared" si="5"/>
        <v>500</v>
      </c>
      <c r="G35" s="17">
        <f t="shared" si="5"/>
        <v>500</v>
      </c>
      <c r="H35" s="17">
        <f t="shared" si="5"/>
        <v>500</v>
      </c>
      <c r="I35" s="17">
        <f t="shared" si="5"/>
        <v>500</v>
      </c>
      <c r="J35" s="17">
        <f t="shared" si="5"/>
        <v>500</v>
      </c>
      <c r="K35" s="17">
        <f t="shared" si="5"/>
        <v>500</v>
      </c>
      <c r="L35" s="17">
        <f t="shared" si="5"/>
        <v>500</v>
      </c>
      <c r="M35" s="17">
        <f t="shared" si="5"/>
        <v>500</v>
      </c>
      <c r="N35" s="17">
        <v>6000</v>
      </c>
    </row>
    <row r="36" spans="1:15" x14ac:dyDescent="0.3">
      <c r="A36" s="24" t="s">
        <v>35</v>
      </c>
      <c r="B36" s="17">
        <f>N36/12</f>
        <v>416.66666666666669</v>
      </c>
      <c r="C36" s="17">
        <f t="shared" si="6"/>
        <v>416.66666666666669</v>
      </c>
      <c r="D36" s="17">
        <f t="shared" si="5"/>
        <v>416.66666666666669</v>
      </c>
      <c r="E36" s="17">
        <f t="shared" si="5"/>
        <v>416.66666666666669</v>
      </c>
      <c r="F36" s="17">
        <f t="shared" si="5"/>
        <v>416.66666666666669</v>
      </c>
      <c r="G36" s="17">
        <f t="shared" si="5"/>
        <v>416.66666666666669</v>
      </c>
      <c r="H36" s="17">
        <f t="shared" si="5"/>
        <v>416.66666666666669</v>
      </c>
      <c r="I36" s="17">
        <f t="shared" si="5"/>
        <v>416.66666666666669</v>
      </c>
      <c r="J36" s="17">
        <f t="shared" si="5"/>
        <v>416.66666666666669</v>
      </c>
      <c r="K36" s="17">
        <f t="shared" si="5"/>
        <v>416.66666666666669</v>
      </c>
      <c r="L36" s="17">
        <f t="shared" si="5"/>
        <v>416.66666666666669</v>
      </c>
      <c r="M36" s="17">
        <f t="shared" si="5"/>
        <v>416.66666666666669</v>
      </c>
      <c r="N36" s="17">
        <v>5000</v>
      </c>
    </row>
    <row r="37" spans="1:15" x14ac:dyDescent="0.3">
      <c r="A37" s="24" t="s">
        <v>36</v>
      </c>
      <c r="B37" s="17">
        <f>N37/12</f>
        <v>1416.6666666666667</v>
      </c>
      <c r="C37" s="17">
        <f t="shared" si="6"/>
        <v>1416.6666666666667</v>
      </c>
      <c r="D37" s="17">
        <f t="shared" si="5"/>
        <v>1416.6666666666667</v>
      </c>
      <c r="E37" s="17">
        <f t="shared" si="5"/>
        <v>1416.6666666666667</v>
      </c>
      <c r="F37" s="17">
        <f t="shared" si="5"/>
        <v>1416.6666666666667</v>
      </c>
      <c r="G37" s="17">
        <f t="shared" si="5"/>
        <v>1416.6666666666667</v>
      </c>
      <c r="H37" s="17">
        <f t="shared" si="5"/>
        <v>1416.6666666666667</v>
      </c>
      <c r="I37" s="17">
        <f t="shared" si="5"/>
        <v>1416.6666666666667</v>
      </c>
      <c r="J37" s="17">
        <f t="shared" si="5"/>
        <v>1416.6666666666667</v>
      </c>
      <c r="K37" s="17">
        <f t="shared" si="5"/>
        <v>1416.6666666666667</v>
      </c>
      <c r="L37" s="17">
        <f t="shared" si="5"/>
        <v>1416.6666666666667</v>
      </c>
      <c r="M37" s="17">
        <f t="shared" si="5"/>
        <v>1416.6666666666667</v>
      </c>
      <c r="N37" s="17">
        <v>17000</v>
      </c>
    </row>
    <row r="38" spans="1:15" x14ac:dyDescent="0.3">
      <c r="A38" s="24" t="s">
        <v>37</v>
      </c>
      <c r="B38" s="17">
        <v>120</v>
      </c>
      <c r="C38" s="17">
        <f t="shared" si="6"/>
        <v>120</v>
      </c>
      <c r="D38" s="17">
        <f t="shared" si="5"/>
        <v>120</v>
      </c>
      <c r="E38" s="17">
        <f t="shared" si="5"/>
        <v>120</v>
      </c>
      <c r="F38" s="17">
        <f t="shared" si="5"/>
        <v>120</v>
      </c>
      <c r="G38" s="17">
        <f t="shared" si="5"/>
        <v>120</v>
      </c>
      <c r="H38" s="17">
        <f t="shared" si="5"/>
        <v>120</v>
      </c>
      <c r="I38" s="17">
        <f t="shared" si="5"/>
        <v>120</v>
      </c>
      <c r="J38" s="17">
        <f t="shared" si="5"/>
        <v>120</v>
      </c>
      <c r="K38" s="17">
        <f t="shared" si="5"/>
        <v>120</v>
      </c>
      <c r="L38" s="17">
        <f t="shared" si="5"/>
        <v>120</v>
      </c>
      <c r="M38" s="17">
        <f t="shared" si="5"/>
        <v>120</v>
      </c>
      <c r="N38" s="17">
        <f t="shared" si="3"/>
        <v>1440</v>
      </c>
    </row>
    <row r="39" spans="1:15" x14ac:dyDescent="0.3">
      <c r="A39" s="24" t="s">
        <v>38</v>
      </c>
      <c r="B39" s="17">
        <f>N39/12</f>
        <v>36666.666666666664</v>
      </c>
      <c r="C39" s="17">
        <f t="shared" si="6"/>
        <v>36666.666666666664</v>
      </c>
      <c r="D39" s="17">
        <f t="shared" si="5"/>
        <v>36666.666666666664</v>
      </c>
      <c r="E39" s="17">
        <f t="shared" si="5"/>
        <v>36666.666666666664</v>
      </c>
      <c r="F39" s="17">
        <f t="shared" si="5"/>
        <v>36666.666666666664</v>
      </c>
      <c r="G39" s="17">
        <f t="shared" si="5"/>
        <v>36666.666666666664</v>
      </c>
      <c r="H39" s="17">
        <f t="shared" si="5"/>
        <v>36666.666666666664</v>
      </c>
      <c r="I39" s="17">
        <f t="shared" si="5"/>
        <v>36666.666666666664</v>
      </c>
      <c r="J39" s="17">
        <f t="shared" si="5"/>
        <v>36666.666666666664</v>
      </c>
      <c r="K39" s="17">
        <f t="shared" si="5"/>
        <v>36666.666666666664</v>
      </c>
      <c r="L39" s="17">
        <f t="shared" si="5"/>
        <v>36666.666666666664</v>
      </c>
      <c r="M39" s="17">
        <f t="shared" si="5"/>
        <v>36666.666666666664</v>
      </c>
      <c r="N39" s="17">
        <v>440000</v>
      </c>
    </row>
    <row r="40" spans="1:15" x14ac:dyDescent="0.3">
      <c r="A40" s="24" t="s">
        <v>39</v>
      </c>
      <c r="B40" s="17">
        <f>N40/12</f>
        <v>183.33333333333334</v>
      </c>
      <c r="C40" s="17">
        <v>120</v>
      </c>
      <c r="D40" s="17">
        <v>120</v>
      </c>
      <c r="E40" s="17">
        <v>120</v>
      </c>
      <c r="F40" s="17">
        <v>120</v>
      </c>
      <c r="G40" s="17">
        <v>120</v>
      </c>
      <c r="H40" s="17">
        <v>120</v>
      </c>
      <c r="I40" s="17">
        <v>120</v>
      </c>
      <c r="J40" s="17">
        <v>120</v>
      </c>
      <c r="K40" s="17">
        <v>120</v>
      </c>
      <c r="L40" s="17">
        <v>120</v>
      </c>
      <c r="M40" s="17">
        <v>120</v>
      </c>
      <c r="N40" s="17">
        <v>2200</v>
      </c>
    </row>
    <row r="41" spans="1:15" x14ac:dyDescent="0.3">
      <c r="A41" s="24" t="s">
        <v>40</v>
      </c>
      <c r="B41" s="17">
        <v>300</v>
      </c>
      <c r="C41" s="17">
        <f>B41</f>
        <v>300</v>
      </c>
      <c r="D41" s="17">
        <f t="shared" ref="D41:M42" si="7">C41</f>
        <v>300</v>
      </c>
      <c r="E41" s="17">
        <f t="shared" si="7"/>
        <v>300</v>
      </c>
      <c r="F41" s="17">
        <f t="shared" si="7"/>
        <v>300</v>
      </c>
      <c r="G41" s="17">
        <f t="shared" si="7"/>
        <v>300</v>
      </c>
      <c r="H41" s="17">
        <f t="shared" si="7"/>
        <v>300</v>
      </c>
      <c r="I41" s="17">
        <f t="shared" si="7"/>
        <v>300</v>
      </c>
      <c r="J41" s="17">
        <f t="shared" si="7"/>
        <v>300</v>
      </c>
      <c r="K41" s="17">
        <f t="shared" si="7"/>
        <v>300</v>
      </c>
      <c r="L41" s="17">
        <f t="shared" si="7"/>
        <v>300</v>
      </c>
      <c r="M41" s="17">
        <f t="shared" si="7"/>
        <v>300</v>
      </c>
      <c r="N41" s="17">
        <f t="shared" si="3"/>
        <v>3600</v>
      </c>
    </row>
    <row r="42" spans="1:15" x14ac:dyDescent="0.3">
      <c r="A42" s="24" t="s">
        <v>41</v>
      </c>
      <c r="B42" s="17">
        <f>N42/12</f>
        <v>583.33333333333337</v>
      </c>
      <c r="C42" s="17">
        <f>B42</f>
        <v>583.33333333333337</v>
      </c>
      <c r="D42" s="17">
        <f t="shared" si="7"/>
        <v>583.33333333333337</v>
      </c>
      <c r="E42" s="17">
        <f t="shared" si="7"/>
        <v>583.33333333333337</v>
      </c>
      <c r="F42" s="17">
        <f t="shared" si="7"/>
        <v>583.33333333333337</v>
      </c>
      <c r="G42" s="17">
        <f t="shared" si="7"/>
        <v>583.33333333333337</v>
      </c>
      <c r="H42" s="17">
        <f t="shared" si="7"/>
        <v>583.33333333333337</v>
      </c>
      <c r="I42" s="17">
        <f t="shared" si="7"/>
        <v>583.33333333333337</v>
      </c>
      <c r="J42" s="17">
        <f t="shared" si="7"/>
        <v>583.33333333333337</v>
      </c>
      <c r="K42" s="17">
        <f t="shared" si="7"/>
        <v>583.33333333333337</v>
      </c>
      <c r="L42" s="17">
        <f t="shared" si="7"/>
        <v>583.33333333333337</v>
      </c>
      <c r="M42" s="17">
        <f t="shared" si="7"/>
        <v>583.33333333333337</v>
      </c>
      <c r="N42" s="17">
        <v>7000</v>
      </c>
    </row>
    <row r="43" spans="1:15" ht="19.5" thickBot="1" x14ac:dyDescent="0.35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9"/>
    </row>
    <row r="44" spans="1:15" ht="19.5" thickBot="1" x14ac:dyDescent="0.35">
      <c r="A44" s="20" t="s">
        <v>42</v>
      </c>
      <c r="B44" s="21">
        <f t="shared" ref="B44:M44" si="8">SUM(B16:B43)</f>
        <v>67398.099999999991</v>
      </c>
      <c r="C44" s="21">
        <f t="shared" si="8"/>
        <v>67334.766666666663</v>
      </c>
      <c r="D44" s="21">
        <f t="shared" si="8"/>
        <v>67334.766666666663</v>
      </c>
      <c r="E44" s="21">
        <f t="shared" si="8"/>
        <v>67334.766666666663</v>
      </c>
      <c r="F44" s="21">
        <f t="shared" si="8"/>
        <v>67334.766666666663</v>
      </c>
      <c r="G44" s="21">
        <f t="shared" si="8"/>
        <v>67334.766666666663</v>
      </c>
      <c r="H44" s="21">
        <f t="shared" si="8"/>
        <v>67334.766666666663</v>
      </c>
      <c r="I44" s="21">
        <f t="shared" si="8"/>
        <v>67334.766666666663</v>
      </c>
      <c r="J44" s="21">
        <f t="shared" si="8"/>
        <v>67334.766666666663</v>
      </c>
      <c r="K44" s="21">
        <f t="shared" si="8"/>
        <v>67334.766666666663</v>
      </c>
      <c r="L44" s="21">
        <f t="shared" si="8"/>
        <v>67334.766666666663</v>
      </c>
      <c r="M44" s="21">
        <f t="shared" si="8"/>
        <v>67334.766666666663</v>
      </c>
      <c r="N44" s="22">
        <f>SUM(N16:N43)-N29</f>
        <v>808377.2</v>
      </c>
      <c r="O44" s="36">
        <f>N44</f>
        <v>808377.2</v>
      </c>
    </row>
    <row r="45" spans="1:15" ht="19.5" thickBot="1" x14ac:dyDescent="0.35">
      <c r="A45" s="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9"/>
    </row>
    <row r="46" spans="1:15" ht="19.5" thickBot="1" x14ac:dyDescent="0.35">
      <c r="A46" s="20" t="s">
        <v>54</v>
      </c>
      <c r="B46" s="21">
        <f t="shared" ref="B46:M46" si="9">B12-B44</f>
        <v>9110.9000000000087</v>
      </c>
      <c r="C46" s="21">
        <f t="shared" si="9"/>
        <v>9174.2333333333372</v>
      </c>
      <c r="D46" s="21">
        <f t="shared" si="9"/>
        <v>9174.2333333333372</v>
      </c>
      <c r="E46" s="21">
        <f t="shared" si="9"/>
        <v>9174.2333333333372</v>
      </c>
      <c r="F46" s="21">
        <f t="shared" si="9"/>
        <v>9174.2333333333372</v>
      </c>
      <c r="G46" s="21">
        <f t="shared" si="9"/>
        <v>9174.2333333333372</v>
      </c>
      <c r="H46" s="21">
        <f t="shared" si="9"/>
        <v>9174.2333333333372</v>
      </c>
      <c r="I46" s="21">
        <f t="shared" si="9"/>
        <v>9174.2333333333372</v>
      </c>
      <c r="J46" s="21">
        <f t="shared" si="9"/>
        <v>9174.2333333333372</v>
      </c>
      <c r="K46" s="21">
        <f t="shared" si="9"/>
        <v>9174.2333333333372</v>
      </c>
      <c r="L46" s="21">
        <f t="shared" si="9"/>
        <v>9174.2333333333372</v>
      </c>
      <c r="M46" s="21">
        <f t="shared" si="9"/>
        <v>9174.2333333333372</v>
      </c>
      <c r="N46" s="22">
        <f>SUM(B46:M46)</f>
        <v>110027.46666666672</v>
      </c>
      <c r="O46" s="36">
        <f>O12-N44</f>
        <v>-11337.199999999953</v>
      </c>
    </row>
  </sheetData>
  <pageMargins left="0.2" right="0.2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"/>
  <sheetViews>
    <sheetView tabSelected="1" workbookViewId="0">
      <selection activeCell="A9" sqref="A9"/>
    </sheetView>
  </sheetViews>
  <sheetFormatPr defaultRowHeight="18.75" x14ac:dyDescent="0.3"/>
  <cols>
    <col min="1" max="1" width="38.7109375" customWidth="1"/>
    <col min="2" max="13" width="15.140625" customWidth="1"/>
    <col min="14" max="14" width="17.28515625" customWidth="1"/>
    <col min="15" max="15" width="18.5703125" style="31" hidden="1" customWidth="1"/>
  </cols>
  <sheetData>
    <row r="1" spans="1:15" ht="27.75" x14ac:dyDescent="0.4">
      <c r="A1" s="1"/>
      <c r="B1" s="2"/>
      <c r="C1" s="2"/>
      <c r="D1" s="2"/>
      <c r="E1" s="2"/>
      <c r="F1" s="3" t="s">
        <v>55</v>
      </c>
      <c r="G1" s="2"/>
      <c r="H1" s="2"/>
      <c r="I1" s="2"/>
      <c r="J1" s="2"/>
      <c r="K1" s="2"/>
      <c r="L1" s="2"/>
      <c r="M1" s="2"/>
      <c r="N1" s="2"/>
    </row>
    <row r="2" spans="1:15" x14ac:dyDescent="0.3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5" x14ac:dyDescent="0.3">
      <c r="A3" s="1"/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</row>
    <row r="4" spans="1:15" x14ac:dyDescent="0.3">
      <c r="A4" s="5" t="s">
        <v>50</v>
      </c>
      <c r="B4" s="6">
        <f>61359*0.9333</f>
        <v>57266.354700000004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8" x14ac:dyDescent="0.25">
      <c r="A5" s="5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9" t="s">
        <v>47</v>
      </c>
    </row>
    <row r="6" spans="1:15" x14ac:dyDescent="0.3">
      <c r="A6" s="8" t="s">
        <v>1</v>
      </c>
      <c r="B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37" t="s">
        <v>48</v>
      </c>
    </row>
    <row r="7" spans="1:15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32"/>
    </row>
    <row r="8" spans="1:15" x14ac:dyDescent="0.3">
      <c r="A8" s="14" t="s">
        <v>56</v>
      </c>
      <c r="B8" s="15">
        <f>B4</f>
        <v>57266.354700000004</v>
      </c>
      <c r="C8" s="15">
        <f>B8</f>
        <v>57266.354700000004</v>
      </c>
      <c r="D8" s="15">
        <f t="shared" ref="D8:M10" si="0">C8</f>
        <v>57266.354700000004</v>
      </c>
      <c r="E8" s="15">
        <f t="shared" si="0"/>
        <v>57266.354700000004</v>
      </c>
      <c r="F8" s="15">
        <f t="shared" si="0"/>
        <v>57266.354700000004</v>
      </c>
      <c r="G8" s="15">
        <f t="shared" si="0"/>
        <v>57266.354700000004</v>
      </c>
      <c r="H8" s="15">
        <f t="shared" si="0"/>
        <v>57266.354700000004</v>
      </c>
      <c r="I8" s="15">
        <f t="shared" si="0"/>
        <v>57266.354700000004</v>
      </c>
      <c r="J8" s="15">
        <f t="shared" si="0"/>
        <v>57266.354700000004</v>
      </c>
      <c r="K8" s="15">
        <f t="shared" si="0"/>
        <v>57266.354700000004</v>
      </c>
      <c r="L8" s="15">
        <f t="shared" si="0"/>
        <v>57266.354700000004</v>
      </c>
      <c r="M8" s="15">
        <f t="shared" si="0"/>
        <v>57266.354700000004</v>
      </c>
      <c r="N8" s="15">
        <f>SUM(B8:M8)</f>
        <v>687196.25640000019</v>
      </c>
      <c r="O8" s="30">
        <f>51270*12</f>
        <v>615240</v>
      </c>
    </row>
    <row r="9" spans="1:15" x14ac:dyDescent="0.3">
      <c r="A9" s="16" t="s">
        <v>15</v>
      </c>
      <c r="B9" s="17">
        <v>15000</v>
      </c>
      <c r="C9" s="17">
        <f>B9</f>
        <v>15000</v>
      </c>
      <c r="D9" s="17">
        <f t="shared" si="0"/>
        <v>15000</v>
      </c>
      <c r="E9" s="17">
        <f t="shared" si="0"/>
        <v>15000</v>
      </c>
      <c r="F9" s="17">
        <f t="shared" si="0"/>
        <v>15000</v>
      </c>
      <c r="G9" s="17">
        <f t="shared" si="0"/>
        <v>15000</v>
      </c>
      <c r="H9" s="17">
        <f t="shared" si="0"/>
        <v>15000</v>
      </c>
      <c r="I9" s="17">
        <f t="shared" si="0"/>
        <v>15000</v>
      </c>
      <c r="J9" s="17">
        <f t="shared" si="0"/>
        <v>15000</v>
      </c>
      <c r="K9" s="17">
        <f t="shared" si="0"/>
        <v>15000</v>
      </c>
      <c r="L9" s="17">
        <f t="shared" si="0"/>
        <v>15000</v>
      </c>
      <c r="M9" s="17">
        <f t="shared" si="0"/>
        <v>15000</v>
      </c>
      <c r="N9" s="17">
        <f>SUM(B9:M9)</f>
        <v>180000</v>
      </c>
      <c r="O9" s="30">
        <f>N9</f>
        <v>180000</v>
      </c>
    </row>
    <row r="10" spans="1:15" x14ac:dyDescent="0.3">
      <c r="A10" s="16" t="s">
        <v>16</v>
      </c>
      <c r="B10" s="17">
        <v>150</v>
      </c>
      <c r="C10" s="17">
        <f>B10</f>
        <v>150</v>
      </c>
      <c r="D10" s="17">
        <f t="shared" si="0"/>
        <v>150</v>
      </c>
      <c r="E10" s="17">
        <f t="shared" si="0"/>
        <v>150</v>
      </c>
      <c r="F10" s="17">
        <f t="shared" si="0"/>
        <v>150</v>
      </c>
      <c r="G10" s="17">
        <f t="shared" si="0"/>
        <v>150</v>
      </c>
      <c r="H10" s="17">
        <f t="shared" si="0"/>
        <v>150</v>
      </c>
      <c r="I10" s="17">
        <f t="shared" si="0"/>
        <v>150</v>
      </c>
      <c r="J10" s="17">
        <f t="shared" si="0"/>
        <v>150</v>
      </c>
      <c r="K10" s="17">
        <f t="shared" si="0"/>
        <v>150</v>
      </c>
      <c r="L10" s="17">
        <f t="shared" si="0"/>
        <v>150</v>
      </c>
      <c r="M10" s="17">
        <f t="shared" si="0"/>
        <v>150</v>
      </c>
      <c r="N10" s="17">
        <f>SUM(B10:M10)</f>
        <v>1800</v>
      </c>
      <c r="O10" s="30">
        <f>N10</f>
        <v>1800</v>
      </c>
    </row>
    <row r="11" spans="1:15" ht="19.5" thickBot="1" x14ac:dyDescent="0.35">
      <c r="A11" s="18"/>
      <c r="B11" s="19"/>
      <c r="C11" s="19" t="s">
        <v>17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2"/>
    </row>
    <row r="12" spans="1:15" thickBot="1" x14ac:dyDescent="0.3">
      <c r="A12" s="20" t="s">
        <v>18</v>
      </c>
      <c r="B12" s="21">
        <f>B8+B9+B10</f>
        <v>72416.354699999996</v>
      </c>
      <c r="C12" s="21">
        <f t="shared" ref="C12:M12" si="1">C8+C9+C10</f>
        <v>72416.354699999996</v>
      </c>
      <c r="D12" s="21">
        <f t="shared" si="1"/>
        <v>72416.354699999996</v>
      </c>
      <c r="E12" s="21">
        <f t="shared" si="1"/>
        <v>72416.354699999996</v>
      </c>
      <c r="F12" s="21">
        <f t="shared" si="1"/>
        <v>72416.354699999996</v>
      </c>
      <c r="G12" s="21">
        <f t="shared" si="1"/>
        <v>72416.354699999996</v>
      </c>
      <c r="H12" s="21">
        <f t="shared" si="1"/>
        <v>72416.354699999996</v>
      </c>
      <c r="I12" s="21">
        <f t="shared" si="1"/>
        <v>72416.354699999996</v>
      </c>
      <c r="J12" s="21">
        <f t="shared" si="1"/>
        <v>72416.354699999996</v>
      </c>
      <c r="K12" s="21">
        <f t="shared" si="1"/>
        <v>72416.354699999996</v>
      </c>
      <c r="L12" s="21">
        <f t="shared" si="1"/>
        <v>72416.354699999996</v>
      </c>
      <c r="M12" s="21">
        <f t="shared" si="1"/>
        <v>72416.354699999996</v>
      </c>
      <c r="N12" s="22">
        <f>N8+N9+N10</f>
        <v>868996.25640000019</v>
      </c>
      <c r="O12" s="33">
        <f>O8+O9+O10</f>
        <v>797040</v>
      </c>
    </row>
    <row r="13" spans="1:15" x14ac:dyDescent="0.3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9"/>
      <c r="O13" s="32"/>
    </row>
    <row r="14" spans="1:15" x14ac:dyDescent="0.3">
      <c r="A14" s="8" t="s">
        <v>19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9"/>
      <c r="O14" s="32"/>
    </row>
    <row r="15" spans="1:15" x14ac:dyDescent="0.3">
      <c r="A15" s="1"/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3"/>
      <c r="N15" s="19"/>
      <c r="O15" s="32"/>
    </row>
    <row r="16" spans="1:15" ht="19.5" thickBot="1" x14ac:dyDescent="0.35">
      <c r="A16" s="16" t="s">
        <v>20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32"/>
    </row>
    <row r="17" spans="1:15" thickBot="1" x14ac:dyDescent="0.3">
      <c r="A17" s="24" t="s">
        <v>21</v>
      </c>
      <c r="B17" s="17">
        <v>900</v>
      </c>
      <c r="C17" s="17">
        <f>B17</f>
        <v>900</v>
      </c>
      <c r="D17" s="17">
        <f t="shared" ref="D17:M17" si="2">C17</f>
        <v>900</v>
      </c>
      <c r="E17" s="17">
        <f t="shared" si="2"/>
        <v>900</v>
      </c>
      <c r="F17" s="17">
        <f t="shared" si="2"/>
        <v>900</v>
      </c>
      <c r="G17" s="17">
        <f t="shared" si="2"/>
        <v>900</v>
      </c>
      <c r="H17" s="17">
        <f t="shared" si="2"/>
        <v>900</v>
      </c>
      <c r="I17" s="17">
        <f t="shared" si="2"/>
        <v>900</v>
      </c>
      <c r="J17" s="17">
        <f t="shared" si="2"/>
        <v>900</v>
      </c>
      <c r="K17" s="17">
        <f t="shared" si="2"/>
        <v>900</v>
      </c>
      <c r="L17" s="17">
        <f t="shared" si="2"/>
        <v>900</v>
      </c>
      <c r="M17" s="17">
        <f t="shared" si="2"/>
        <v>900</v>
      </c>
      <c r="N17" s="17">
        <f t="shared" ref="N17:N41" si="3">SUM(B17:M17)</f>
        <v>10800</v>
      </c>
      <c r="O17" s="33">
        <f>N17</f>
        <v>10800</v>
      </c>
    </row>
    <row r="18" spans="1:15" x14ac:dyDescent="0.3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2"/>
    </row>
    <row r="19" spans="1:15" x14ac:dyDescent="0.3">
      <c r="A19" s="25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2"/>
    </row>
    <row r="20" spans="1:15" x14ac:dyDescent="0.3">
      <c r="A20" s="24" t="s">
        <v>43</v>
      </c>
      <c r="B20" s="17">
        <v>1000</v>
      </c>
      <c r="C20" s="17">
        <v>1000</v>
      </c>
      <c r="D20" s="17">
        <v>1000</v>
      </c>
      <c r="E20" s="17">
        <v>1000</v>
      </c>
      <c r="F20" s="17">
        <v>1000</v>
      </c>
      <c r="G20" s="17">
        <v>1000</v>
      </c>
      <c r="H20" s="17">
        <v>1000</v>
      </c>
      <c r="I20" s="17">
        <v>1000</v>
      </c>
      <c r="J20" s="17">
        <v>1000</v>
      </c>
      <c r="K20" s="17">
        <v>1000</v>
      </c>
      <c r="L20" s="17">
        <v>1000</v>
      </c>
      <c r="M20" s="17">
        <v>1000</v>
      </c>
      <c r="N20" s="17">
        <f t="shared" si="3"/>
        <v>12000</v>
      </c>
      <c r="O20" s="34">
        <f>N20</f>
        <v>12000</v>
      </c>
    </row>
    <row r="21" spans="1:15" x14ac:dyDescent="0.3">
      <c r="A21" s="2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5"/>
    </row>
    <row r="22" spans="1:15" x14ac:dyDescent="0.3">
      <c r="A22" s="16" t="s">
        <v>23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5"/>
    </row>
    <row r="23" spans="1:15" x14ac:dyDescent="0.3">
      <c r="A23" s="24" t="s">
        <v>52</v>
      </c>
      <c r="B23" s="17">
        <f>N23/12</f>
        <v>1666.6666666666667</v>
      </c>
      <c r="C23" s="17">
        <f t="shared" ref="C23:M28" si="4">B23</f>
        <v>1666.6666666666667</v>
      </c>
      <c r="D23" s="17">
        <f t="shared" si="4"/>
        <v>1666.6666666666667</v>
      </c>
      <c r="E23" s="17">
        <f t="shared" si="4"/>
        <v>1666.6666666666667</v>
      </c>
      <c r="F23" s="17">
        <f t="shared" si="4"/>
        <v>1666.6666666666667</v>
      </c>
      <c r="G23" s="17">
        <f t="shared" si="4"/>
        <v>1666.6666666666667</v>
      </c>
      <c r="H23" s="17">
        <f t="shared" si="4"/>
        <v>1666.6666666666667</v>
      </c>
      <c r="I23" s="17">
        <f t="shared" si="4"/>
        <v>1666.6666666666667</v>
      </c>
      <c r="J23" s="17">
        <f t="shared" si="4"/>
        <v>1666.6666666666667</v>
      </c>
      <c r="K23" s="17">
        <f t="shared" si="4"/>
        <v>1666.6666666666667</v>
      </c>
      <c r="L23" s="17">
        <f t="shared" si="4"/>
        <v>1666.6666666666667</v>
      </c>
      <c r="M23" s="17">
        <f t="shared" si="4"/>
        <v>1666.6666666666667</v>
      </c>
      <c r="N23" s="17">
        <v>20000</v>
      </c>
      <c r="O23" s="35"/>
    </row>
    <row r="24" spans="1:15" x14ac:dyDescent="0.3">
      <c r="A24" s="24" t="s">
        <v>24</v>
      </c>
      <c r="B24" s="17">
        <f>5068.23+2167.31+482.06</f>
        <v>7717.5999999999995</v>
      </c>
      <c r="C24" s="17">
        <f t="shared" si="4"/>
        <v>7717.5999999999995</v>
      </c>
      <c r="D24" s="17">
        <f t="shared" si="4"/>
        <v>7717.5999999999995</v>
      </c>
      <c r="E24" s="17">
        <f t="shared" si="4"/>
        <v>7717.5999999999995</v>
      </c>
      <c r="F24" s="17">
        <f t="shared" si="4"/>
        <v>7717.5999999999995</v>
      </c>
      <c r="G24" s="17">
        <f t="shared" si="4"/>
        <v>7717.5999999999995</v>
      </c>
      <c r="H24" s="17">
        <f t="shared" si="4"/>
        <v>7717.5999999999995</v>
      </c>
      <c r="I24" s="17">
        <f t="shared" si="4"/>
        <v>7717.5999999999995</v>
      </c>
      <c r="J24" s="17">
        <f t="shared" si="4"/>
        <v>7717.5999999999995</v>
      </c>
      <c r="K24" s="17">
        <f t="shared" si="4"/>
        <v>7717.5999999999995</v>
      </c>
      <c r="L24" s="17">
        <f t="shared" si="4"/>
        <v>7717.5999999999995</v>
      </c>
      <c r="M24" s="17">
        <f t="shared" si="4"/>
        <v>7717.5999999999995</v>
      </c>
      <c r="N24" s="17">
        <f t="shared" si="3"/>
        <v>92611.200000000012</v>
      </c>
    </row>
    <row r="25" spans="1:15" x14ac:dyDescent="0.3">
      <c r="A25" s="24" t="s">
        <v>25</v>
      </c>
      <c r="B25" s="17">
        <f>1800+1628</f>
        <v>3428</v>
      </c>
      <c r="C25" s="17">
        <f t="shared" si="4"/>
        <v>3428</v>
      </c>
      <c r="D25" s="17">
        <f t="shared" si="4"/>
        <v>3428</v>
      </c>
      <c r="E25" s="17">
        <f t="shared" si="4"/>
        <v>3428</v>
      </c>
      <c r="F25" s="17">
        <f t="shared" si="4"/>
        <v>3428</v>
      </c>
      <c r="G25" s="17">
        <f t="shared" si="4"/>
        <v>3428</v>
      </c>
      <c r="H25" s="17">
        <f t="shared" si="4"/>
        <v>3428</v>
      </c>
      <c r="I25" s="17">
        <f t="shared" si="4"/>
        <v>3428</v>
      </c>
      <c r="J25" s="17">
        <f t="shared" si="4"/>
        <v>3428</v>
      </c>
      <c r="K25" s="17">
        <f t="shared" si="4"/>
        <v>3428</v>
      </c>
      <c r="L25" s="17">
        <f t="shared" si="4"/>
        <v>3428</v>
      </c>
      <c r="M25" s="17">
        <f t="shared" si="4"/>
        <v>3428</v>
      </c>
      <c r="N25" s="17">
        <f t="shared" si="3"/>
        <v>41136</v>
      </c>
    </row>
    <row r="26" spans="1:15" x14ac:dyDescent="0.3">
      <c r="A26" s="24" t="s">
        <v>26</v>
      </c>
      <c r="B26" s="17">
        <f>N26/12</f>
        <v>4549.166666666667</v>
      </c>
      <c r="C26" s="17">
        <f t="shared" si="4"/>
        <v>4549.166666666667</v>
      </c>
      <c r="D26" s="17">
        <f t="shared" si="4"/>
        <v>4549.166666666667</v>
      </c>
      <c r="E26" s="17">
        <f t="shared" si="4"/>
        <v>4549.166666666667</v>
      </c>
      <c r="F26" s="17">
        <f t="shared" si="4"/>
        <v>4549.166666666667</v>
      </c>
      <c r="G26" s="17">
        <f t="shared" si="4"/>
        <v>4549.166666666667</v>
      </c>
      <c r="H26" s="17">
        <f t="shared" si="4"/>
        <v>4549.166666666667</v>
      </c>
      <c r="I26" s="17">
        <f t="shared" si="4"/>
        <v>4549.166666666667</v>
      </c>
      <c r="J26" s="17">
        <f t="shared" si="4"/>
        <v>4549.166666666667</v>
      </c>
      <c r="K26" s="17">
        <f t="shared" si="4"/>
        <v>4549.166666666667</v>
      </c>
      <c r="L26" s="17">
        <f t="shared" si="4"/>
        <v>4549.166666666667</v>
      </c>
      <c r="M26" s="17">
        <f t="shared" si="4"/>
        <v>4549.166666666667</v>
      </c>
      <c r="N26" s="17">
        <v>54590</v>
      </c>
    </row>
    <row r="27" spans="1:15" x14ac:dyDescent="0.3">
      <c r="A27" s="38" t="s">
        <v>51</v>
      </c>
      <c r="B27" s="17">
        <f>N27/12</f>
        <v>1333.3333333333333</v>
      </c>
      <c r="C27" s="17">
        <f t="shared" si="4"/>
        <v>1333.3333333333333</v>
      </c>
      <c r="D27" s="17">
        <f t="shared" si="4"/>
        <v>1333.3333333333333</v>
      </c>
      <c r="E27" s="17">
        <f t="shared" si="4"/>
        <v>1333.3333333333333</v>
      </c>
      <c r="F27" s="17">
        <f t="shared" si="4"/>
        <v>1333.3333333333333</v>
      </c>
      <c r="G27" s="17">
        <f t="shared" si="4"/>
        <v>1333.3333333333333</v>
      </c>
      <c r="H27" s="17">
        <f t="shared" si="4"/>
        <v>1333.3333333333333</v>
      </c>
      <c r="I27" s="17">
        <f t="shared" si="4"/>
        <v>1333.3333333333333</v>
      </c>
      <c r="J27" s="17">
        <f t="shared" si="4"/>
        <v>1333.3333333333333</v>
      </c>
      <c r="K27" s="17">
        <f t="shared" si="4"/>
        <v>1333.3333333333333</v>
      </c>
      <c r="L27" s="17">
        <f t="shared" si="4"/>
        <v>1333.3333333333333</v>
      </c>
      <c r="M27" s="17">
        <f t="shared" si="4"/>
        <v>1333.3333333333333</v>
      </c>
      <c r="N27" s="17">
        <v>16000</v>
      </c>
    </row>
    <row r="28" spans="1:15" x14ac:dyDescent="0.3">
      <c r="A28" s="38" t="s">
        <v>27</v>
      </c>
      <c r="B28" s="17">
        <f>N28/12</f>
        <v>2500</v>
      </c>
      <c r="C28" s="17">
        <f t="shared" si="4"/>
        <v>2500</v>
      </c>
      <c r="D28" s="17">
        <f t="shared" si="4"/>
        <v>2500</v>
      </c>
      <c r="E28" s="17">
        <f t="shared" si="4"/>
        <v>2500</v>
      </c>
      <c r="F28" s="17">
        <f t="shared" si="4"/>
        <v>2500</v>
      </c>
      <c r="G28" s="17">
        <f t="shared" si="4"/>
        <v>2500</v>
      </c>
      <c r="H28" s="17">
        <f t="shared" si="4"/>
        <v>2500</v>
      </c>
      <c r="I28" s="17">
        <f t="shared" si="4"/>
        <v>2500</v>
      </c>
      <c r="J28" s="17">
        <f t="shared" si="4"/>
        <v>2500</v>
      </c>
      <c r="K28" s="17">
        <f t="shared" si="4"/>
        <v>2500</v>
      </c>
      <c r="L28" s="17">
        <f t="shared" si="4"/>
        <v>2500</v>
      </c>
      <c r="M28" s="17">
        <f t="shared" si="4"/>
        <v>2500</v>
      </c>
      <c r="N28" s="17">
        <v>30000</v>
      </c>
    </row>
    <row r="29" spans="1:15" x14ac:dyDescent="0.3">
      <c r="A29" s="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 t="s">
        <v>28</v>
      </c>
      <c r="N29" s="28">
        <f>N23+N24+N25+N26+N27+N28</f>
        <v>254337.2</v>
      </c>
      <c r="O29" s="36">
        <f>N29</f>
        <v>254337.2</v>
      </c>
    </row>
    <row r="30" spans="1:15" x14ac:dyDescent="0.3">
      <c r="A30" s="16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x14ac:dyDescent="0.3">
      <c r="A31" s="27" t="s">
        <v>30</v>
      </c>
      <c r="B31" s="17">
        <v>250</v>
      </c>
      <c r="C31" s="17">
        <f>B31</f>
        <v>250</v>
      </c>
      <c r="D31" s="17">
        <f t="shared" ref="D31:M39" si="5">C31</f>
        <v>250</v>
      </c>
      <c r="E31" s="17">
        <f t="shared" si="5"/>
        <v>250</v>
      </c>
      <c r="F31" s="17">
        <f t="shared" si="5"/>
        <v>250</v>
      </c>
      <c r="G31" s="17">
        <f t="shared" si="5"/>
        <v>250</v>
      </c>
      <c r="H31" s="17">
        <f t="shared" si="5"/>
        <v>250</v>
      </c>
      <c r="I31" s="17">
        <f t="shared" si="5"/>
        <v>250</v>
      </c>
      <c r="J31" s="17">
        <f t="shared" si="5"/>
        <v>250</v>
      </c>
      <c r="K31" s="17">
        <f t="shared" si="5"/>
        <v>250</v>
      </c>
      <c r="L31" s="17">
        <f t="shared" si="5"/>
        <v>250</v>
      </c>
      <c r="M31" s="17">
        <f t="shared" si="5"/>
        <v>250</v>
      </c>
      <c r="N31" s="17">
        <f t="shared" si="3"/>
        <v>3000</v>
      </c>
    </row>
    <row r="32" spans="1:15" x14ac:dyDescent="0.3">
      <c r="A32" s="24" t="s">
        <v>31</v>
      </c>
      <c r="B32" s="17">
        <f>N32/12</f>
        <v>916.66666666666663</v>
      </c>
      <c r="C32" s="17">
        <f t="shared" ref="C32:C39" si="6">B32</f>
        <v>916.66666666666663</v>
      </c>
      <c r="D32" s="17">
        <f t="shared" si="5"/>
        <v>916.66666666666663</v>
      </c>
      <c r="E32" s="17">
        <f t="shared" si="5"/>
        <v>916.66666666666663</v>
      </c>
      <c r="F32" s="17">
        <f t="shared" si="5"/>
        <v>916.66666666666663</v>
      </c>
      <c r="G32" s="17">
        <f t="shared" si="5"/>
        <v>916.66666666666663</v>
      </c>
      <c r="H32" s="17">
        <f t="shared" si="5"/>
        <v>916.66666666666663</v>
      </c>
      <c r="I32" s="17">
        <f t="shared" si="5"/>
        <v>916.66666666666663</v>
      </c>
      <c r="J32" s="17">
        <f t="shared" si="5"/>
        <v>916.66666666666663</v>
      </c>
      <c r="K32" s="17">
        <f t="shared" si="5"/>
        <v>916.66666666666663</v>
      </c>
      <c r="L32" s="17">
        <f t="shared" si="5"/>
        <v>916.66666666666663</v>
      </c>
      <c r="M32" s="17">
        <f t="shared" si="5"/>
        <v>916.66666666666663</v>
      </c>
      <c r="N32" s="17">
        <v>11000</v>
      </c>
    </row>
    <row r="33" spans="1:15" x14ac:dyDescent="0.3">
      <c r="A33" s="27" t="s">
        <v>32</v>
      </c>
      <c r="B33" s="17">
        <f>310+140</f>
        <v>450</v>
      </c>
      <c r="C33" s="17">
        <f t="shared" si="6"/>
        <v>450</v>
      </c>
      <c r="D33" s="17">
        <f t="shared" si="5"/>
        <v>450</v>
      </c>
      <c r="E33" s="17">
        <f t="shared" si="5"/>
        <v>450</v>
      </c>
      <c r="F33" s="17">
        <f t="shared" si="5"/>
        <v>450</v>
      </c>
      <c r="G33" s="17">
        <f t="shared" si="5"/>
        <v>450</v>
      </c>
      <c r="H33" s="17">
        <f t="shared" si="5"/>
        <v>450</v>
      </c>
      <c r="I33" s="17">
        <f t="shared" si="5"/>
        <v>450</v>
      </c>
      <c r="J33" s="17">
        <f t="shared" si="5"/>
        <v>450</v>
      </c>
      <c r="K33" s="17">
        <f t="shared" si="5"/>
        <v>450</v>
      </c>
      <c r="L33" s="17">
        <f t="shared" si="5"/>
        <v>450</v>
      </c>
      <c r="M33" s="17">
        <f t="shared" si="5"/>
        <v>450</v>
      </c>
      <c r="N33" s="17">
        <v>5000</v>
      </c>
    </row>
    <row r="34" spans="1:15" x14ac:dyDescent="0.3">
      <c r="A34" s="24" t="s">
        <v>33</v>
      </c>
      <c r="B34" s="17">
        <f>N34/12</f>
        <v>2500</v>
      </c>
      <c r="C34" s="17">
        <f t="shared" si="6"/>
        <v>2500</v>
      </c>
      <c r="D34" s="17">
        <f t="shared" si="5"/>
        <v>2500</v>
      </c>
      <c r="E34" s="17">
        <f t="shared" si="5"/>
        <v>2500</v>
      </c>
      <c r="F34" s="17">
        <f t="shared" si="5"/>
        <v>2500</v>
      </c>
      <c r="G34" s="17">
        <f t="shared" si="5"/>
        <v>2500</v>
      </c>
      <c r="H34" s="17">
        <f t="shared" si="5"/>
        <v>2500</v>
      </c>
      <c r="I34" s="17">
        <f t="shared" si="5"/>
        <v>2500</v>
      </c>
      <c r="J34" s="17">
        <f t="shared" si="5"/>
        <v>2500</v>
      </c>
      <c r="K34" s="17">
        <f t="shared" si="5"/>
        <v>2500</v>
      </c>
      <c r="L34" s="17">
        <f t="shared" si="5"/>
        <v>2500</v>
      </c>
      <c r="M34" s="17">
        <f t="shared" si="5"/>
        <v>2500</v>
      </c>
      <c r="N34" s="17">
        <v>30000</v>
      </c>
    </row>
    <row r="35" spans="1:15" x14ac:dyDescent="0.3">
      <c r="A35" s="24" t="s">
        <v>34</v>
      </c>
      <c r="B35" s="17">
        <f>N35/12</f>
        <v>500</v>
      </c>
      <c r="C35" s="17">
        <f t="shared" si="6"/>
        <v>500</v>
      </c>
      <c r="D35" s="17">
        <f t="shared" si="5"/>
        <v>500</v>
      </c>
      <c r="E35" s="17">
        <f t="shared" si="5"/>
        <v>500</v>
      </c>
      <c r="F35" s="17">
        <f t="shared" si="5"/>
        <v>500</v>
      </c>
      <c r="G35" s="17">
        <f t="shared" si="5"/>
        <v>500</v>
      </c>
      <c r="H35" s="17">
        <f t="shared" si="5"/>
        <v>500</v>
      </c>
      <c r="I35" s="17">
        <f t="shared" si="5"/>
        <v>500</v>
      </c>
      <c r="J35" s="17">
        <f t="shared" si="5"/>
        <v>500</v>
      </c>
      <c r="K35" s="17">
        <f t="shared" si="5"/>
        <v>500</v>
      </c>
      <c r="L35" s="17">
        <f t="shared" si="5"/>
        <v>500</v>
      </c>
      <c r="M35" s="17">
        <f t="shared" si="5"/>
        <v>500</v>
      </c>
      <c r="N35" s="17">
        <v>6000</v>
      </c>
    </row>
    <row r="36" spans="1:15" x14ac:dyDescent="0.3">
      <c r="A36" s="24" t="s">
        <v>35</v>
      </c>
      <c r="B36" s="17">
        <f>N36/12</f>
        <v>416.66666666666669</v>
      </c>
      <c r="C36" s="17">
        <f t="shared" si="6"/>
        <v>416.66666666666669</v>
      </c>
      <c r="D36" s="17">
        <f t="shared" si="5"/>
        <v>416.66666666666669</v>
      </c>
      <c r="E36" s="17">
        <f t="shared" si="5"/>
        <v>416.66666666666669</v>
      </c>
      <c r="F36" s="17">
        <f t="shared" si="5"/>
        <v>416.66666666666669</v>
      </c>
      <c r="G36" s="17">
        <f t="shared" si="5"/>
        <v>416.66666666666669</v>
      </c>
      <c r="H36" s="17">
        <f t="shared" si="5"/>
        <v>416.66666666666669</v>
      </c>
      <c r="I36" s="17">
        <f t="shared" si="5"/>
        <v>416.66666666666669</v>
      </c>
      <c r="J36" s="17">
        <f t="shared" si="5"/>
        <v>416.66666666666669</v>
      </c>
      <c r="K36" s="17">
        <f t="shared" si="5"/>
        <v>416.66666666666669</v>
      </c>
      <c r="L36" s="17">
        <f t="shared" si="5"/>
        <v>416.66666666666669</v>
      </c>
      <c r="M36" s="17">
        <f t="shared" si="5"/>
        <v>416.66666666666669</v>
      </c>
      <c r="N36" s="17">
        <v>5000</v>
      </c>
    </row>
    <row r="37" spans="1:15" x14ac:dyDescent="0.3">
      <c r="A37" s="24" t="s">
        <v>36</v>
      </c>
      <c r="B37" s="17">
        <f>N37/12</f>
        <v>1416.6666666666667</v>
      </c>
      <c r="C37" s="17">
        <f t="shared" si="6"/>
        <v>1416.6666666666667</v>
      </c>
      <c r="D37" s="17">
        <f t="shared" si="5"/>
        <v>1416.6666666666667</v>
      </c>
      <c r="E37" s="17">
        <f t="shared" si="5"/>
        <v>1416.6666666666667</v>
      </c>
      <c r="F37" s="17">
        <f t="shared" si="5"/>
        <v>1416.6666666666667</v>
      </c>
      <c r="G37" s="17">
        <f t="shared" si="5"/>
        <v>1416.6666666666667</v>
      </c>
      <c r="H37" s="17">
        <f t="shared" si="5"/>
        <v>1416.6666666666667</v>
      </c>
      <c r="I37" s="17">
        <f t="shared" si="5"/>
        <v>1416.6666666666667</v>
      </c>
      <c r="J37" s="17">
        <f t="shared" si="5"/>
        <v>1416.6666666666667</v>
      </c>
      <c r="K37" s="17">
        <f t="shared" si="5"/>
        <v>1416.6666666666667</v>
      </c>
      <c r="L37" s="17">
        <f t="shared" si="5"/>
        <v>1416.6666666666667</v>
      </c>
      <c r="M37" s="17">
        <f t="shared" si="5"/>
        <v>1416.6666666666667</v>
      </c>
      <c r="N37" s="17">
        <v>17000</v>
      </c>
    </row>
    <row r="38" spans="1:15" x14ac:dyDescent="0.3">
      <c r="A38" s="24" t="s">
        <v>37</v>
      </c>
      <c r="B38" s="17">
        <v>120</v>
      </c>
      <c r="C38" s="17">
        <f t="shared" si="6"/>
        <v>120</v>
      </c>
      <c r="D38" s="17">
        <f t="shared" si="5"/>
        <v>120</v>
      </c>
      <c r="E38" s="17">
        <f t="shared" si="5"/>
        <v>120</v>
      </c>
      <c r="F38" s="17">
        <f t="shared" si="5"/>
        <v>120</v>
      </c>
      <c r="G38" s="17">
        <f t="shared" si="5"/>
        <v>120</v>
      </c>
      <c r="H38" s="17">
        <f t="shared" si="5"/>
        <v>120</v>
      </c>
      <c r="I38" s="17">
        <f t="shared" si="5"/>
        <v>120</v>
      </c>
      <c r="J38" s="17">
        <f t="shared" si="5"/>
        <v>120</v>
      </c>
      <c r="K38" s="17">
        <f t="shared" si="5"/>
        <v>120</v>
      </c>
      <c r="L38" s="17">
        <f t="shared" si="5"/>
        <v>120</v>
      </c>
      <c r="M38" s="17">
        <f t="shared" si="5"/>
        <v>120</v>
      </c>
      <c r="N38" s="17">
        <f t="shared" si="3"/>
        <v>1440</v>
      </c>
    </row>
    <row r="39" spans="1:15" x14ac:dyDescent="0.3">
      <c r="A39" s="24" t="s">
        <v>38</v>
      </c>
      <c r="B39" s="17">
        <f>N39/12</f>
        <v>36666.666666666664</v>
      </c>
      <c r="C39" s="17">
        <f t="shared" si="6"/>
        <v>36666.666666666664</v>
      </c>
      <c r="D39" s="17">
        <f t="shared" si="5"/>
        <v>36666.666666666664</v>
      </c>
      <c r="E39" s="17">
        <f t="shared" si="5"/>
        <v>36666.666666666664</v>
      </c>
      <c r="F39" s="17">
        <f t="shared" si="5"/>
        <v>36666.666666666664</v>
      </c>
      <c r="G39" s="17">
        <f t="shared" si="5"/>
        <v>36666.666666666664</v>
      </c>
      <c r="H39" s="17">
        <f t="shared" si="5"/>
        <v>36666.666666666664</v>
      </c>
      <c r="I39" s="17">
        <f t="shared" si="5"/>
        <v>36666.666666666664</v>
      </c>
      <c r="J39" s="17">
        <f t="shared" si="5"/>
        <v>36666.666666666664</v>
      </c>
      <c r="K39" s="17">
        <f t="shared" si="5"/>
        <v>36666.666666666664</v>
      </c>
      <c r="L39" s="17">
        <f t="shared" si="5"/>
        <v>36666.666666666664</v>
      </c>
      <c r="M39" s="17">
        <f t="shared" si="5"/>
        <v>36666.666666666664</v>
      </c>
      <c r="N39" s="17">
        <v>440000</v>
      </c>
    </row>
    <row r="40" spans="1:15" x14ac:dyDescent="0.3">
      <c r="A40" s="24" t="s">
        <v>39</v>
      </c>
      <c r="B40" s="17">
        <f>N40/12</f>
        <v>183.33333333333334</v>
      </c>
      <c r="C40" s="17">
        <v>120</v>
      </c>
      <c r="D40" s="17">
        <v>120</v>
      </c>
      <c r="E40" s="17">
        <v>120</v>
      </c>
      <c r="F40" s="17">
        <v>120</v>
      </c>
      <c r="G40" s="17">
        <v>120</v>
      </c>
      <c r="H40" s="17">
        <v>120</v>
      </c>
      <c r="I40" s="17">
        <v>120</v>
      </c>
      <c r="J40" s="17">
        <v>120</v>
      </c>
      <c r="K40" s="17">
        <v>120</v>
      </c>
      <c r="L40" s="17">
        <v>120</v>
      </c>
      <c r="M40" s="17">
        <v>120</v>
      </c>
      <c r="N40" s="17">
        <v>2200</v>
      </c>
    </row>
    <row r="41" spans="1:15" x14ac:dyDescent="0.3">
      <c r="A41" s="24" t="s">
        <v>40</v>
      </c>
      <c r="B41" s="17">
        <v>300</v>
      </c>
      <c r="C41" s="17">
        <f>B41</f>
        <v>300</v>
      </c>
      <c r="D41" s="17">
        <f t="shared" ref="D41:M42" si="7">C41</f>
        <v>300</v>
      </c>
      <c r="E41" s="17">
        <f t="shared" si="7"/>
        <v>300</v>
      </c>
      <c r="F41" s="17">
        <f t="shared" si="7"/>
        <v>300</v>
      </c>
      <c r="G41" s="17">
        <f t="shared" si="7"/>
        <v>300</v>
      </c>
      <c r="H41" s="17">
        <f t="shared" si="7"/>
        <v>300</v>
      </c>
      <c r="I41" s="17">
        <f t="shared" si="7"/>
        <v>300</v>
      </c>
      <c r="J41" s="17">
        <f t="shared" si="7"/>
        <v>300</v>
      </c>
      <c r="K41" s="17">
        <f t="shared" si="7"/>
        <v>300</v>
      </c>
      <c r="L41" s="17">
        <f t="shared" si="7"/>
        <v>300</v>
      </c>
      <c r="M41" s="17">
        <f t="shared" si="7"/>
        <v>300</v>
      </c>
      <c r="N41" s="17">
        <f t="shared" si="3"/>
        <v>3600</v>
      </c>
    </row>
    <row r="42" spans="1:15" x14ac:dyDescent="0.3">
      <c r="A42" s="24" t="s">
        <v>41</v>
      </c>
      <c r="B42" s="17">
        <f>N42/12</f>
        <v>583.33333333333337</v>
      </c>
      <c r="C42" s="17">
        <f>B42</f>
        <v>583.33333333333337</v>
      </c>
      <c r="D42" s="17">
        <f t="shared" si="7"/>
        <v>583.33333333333337</v>
      </c>
      <c r="E42" s="17">
        <f t="shared" si="7"/>
        <v>583.33333333333337</v>
      </c>
      <c r="F42" s="17">
        <f t="shared" si="7"/>
        <v>583.33333333333337</v>
      </c>
      <c r="G42" s="17">
        <f t="shared" si="7"/>
        <v>583.33333333333337</v>
      </c>
      <c r="H42" s="17">
        <f t="shared" si="7"/>
        <v>583.33333333333337</v>
      </c>
      <c r="I42" s="17">
        <f t="shared" si="7"/>
        <v>583.33333333333337</v>
      </c>
      <c r="J42" s="17">
        <f t="shared" si="7"/>
        <v>583.33333333333337</v>
      </c>
      <c r="K42" s="17">
        <f t="shared" si="7"/>
        <v>583.33333333333337</v>
      </c>
      <c r="L42" s="17">
        <f t="shared" si="7"/>
        <v>583.33333333333337</v>
      </c>
      <c r="M42" s="17">
        <f t="shared" si="7"/>
        <v>583.33333333333337</v>
      </c>
      <c r="N42" s="17">
        <v>7000</v>
      </c>
    </row>
    <row r="43" spans="1:15" ht="19.5" thickBot="1" x14ac:dyDescent="0.35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9"/>
    </row>
    <row r="44" spans="1:15" ht="19.5" thickBot="1" x14ac:dyDescent="0.35">
      <c r="A44" s="20" t="s">
        <v>42</v>
      </c>
      <c r="B44" s="21">
        <f t="shared" ref="B44:M44" si="8">SUM(B16:B43)</f>
        <v>67398.099999999991</v>
      </c>
      <c r="C44" s="21">
        <f t="shared" si="8"/>
        <v>67334.766666666663</v>
      </c>
      <c r="D44" s="21">
        <f t="shared" si="8"/>
        <v>67334.766666666663</v>
      </c>
      <c r="E44" s="21">
        <f t="shared" si="8"/>
        <v>67334.766666666663</v>
      </c>
      <c r="F44" s="21">
        <f t="shared" si="8"/>
        <v>67334.766666666663</v>
      </c>
      <c r="G44" s="21">
        <f t="shared" si="8"/>
        <v>67334.766666666663</v>
      </c>
      <c r="H44" s="21">
        <f t="shared" si="8"/>
        <v>67334.766666666663</v>
      </c>
      <c r="I44" s="21">
        <f t="shared" si="8"/>
        <v>67334.766666666663</v>
      </c>
      <c r="J44" s="21">
        <f t="shared" si="8"/>
        <v>67334.766666666663</v>
      </c>
      <c r="K44" s="21">
        <f t="shared" si="8"/>
        <v>67334.766666666663</v>
      </c>
      <c r="L44" s="21">
        <f t="shared" si="8"/>
        <v>67334.766666666663</v>
      </c>
      <c r="M44" s="21">
        <f t="shared" si="8"/>
        <v>67334.766666666663</v>
      </c>
      <c r="N44" s="22">
        <f>SUM(N16:N43)-N29</f>
        <v>808377.2</v>
      </c>
      <c r="O44" s="36">
        <f>N44</f>
        <v>808377.2</v>
      </c>
    </row>
    <row r="45" spans="1:15" ht="19.5" thickBot="1" x14ac:dyDescent="0.35">
      <c r="A45" s="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9"/>
    </row>
    <row r="46" spans="1:15" ht="19.5" thickBot="1" x14ac:dyDescent="0.35">
      <c r="A46" s="20" t="s">
        <v>53</v>
      </c>
      <c r="B46" s="21">
        <f t="shared" ref="B46:M46" si="9">B12-B44</f>
        <v>5018.254700000005</v>
      </c>
      <c r="C46" s="21">
        <f t="shared" si="9"/>
        <v>5081.5880333333334</v>
      </c>
      <c r="D46" s="21">
        <f t="shared" si="9"/>
        <v>5081.5880333333334</v>
      </c>
      <c r="E46" s="21">
        <f t="shared" si="9"/>
        <v>5081.5880333333334</v>
      </c>
      <c r="F46" s="21">
        <f t="shared" si="9"/>
        <v>5081.5880333333334</v>
      </c>
      <c r="G46" s="21">
        <f t="shared" si="9"/>
        <v>5081.5880333333334</v>
      </c>
      <c r="H46" s="21">
        <f t="shared" si="9"/>
        <v>5081.5880333333334</v>
      </c>
      <c r="I46" s="21">
        <f t="shared" si="9"/>
        <v>5081.5880333333334</v>
      </c>
      <c r="J46" s="21">
        <f t="shared" si="9"/>
        <v>5081.5880333333334</v>
      </c>
      <c r="K46" s="21">
        <f t="shared" si="9"/>
        <v>5081.5880333333334</v>
      </c>
      <c r="L46" s="21">
        <f t="shared" si="9"/>
        <v>5081.5880333333334</v>
      </c>
      <c r="M46" s="21">
        <f t="shared" si="9"/>
        <v>5081.5880333333334</v>
      </c>
      <c r="N46" s="22">
        <f>SUM(B46:M46)</f>
        <v>60915.723066666673</v>
      </c>
      <c r="O46" s="36">
        <f>O12-N44</f>
        <v>-11337.199999999953</v>
      </c>
    </row>
  </sheetData>
  <pageMargins left="0.4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86.6 occupancy</vt:lpstr>
      <vt:lpstr>100 occupancy</vt:lpstr>
      <vt:lpstr>93.3 occupancy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Liz</cp:lastModifiedBy>
  <cp:lastPrinted>2023-04-06T16:48:09Z</cp:lastPrinted>
  <dcterms:created xsi:type="dcterms:W3CDTF">2018-02-24T04:51:06Z</dcterms:created>
  <dcterms:modified xsi:type="dcterms:W3CDTF">2023-04-18T17:56:51Z</dcterms:modified>
</cp:coreProperties>
</file>