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Newbridge\Company Documents\Newbridge P &amp; L\Budget worksheets\"/>
    </mc:Choice>
  </mc:AlternateContent>
  <xr:revisionPtr revIDLastSave="0" documentId="13_ncr:1_{7E2833D5-2CA8-45D8-95A3-02247D13591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85% occupancy" sheetId="1" r:id="rId1"/>
    <sheet name="100% occupancy" sheetId="2" r:id="rId2"/>
    <sheet name="92%occupanc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4" i="2"/>
  <c r="B4" i="1"/>
  <c r="B41" i="3"/>
  <c r="C41" i="3" s="1"/>
  <c r="D41" i="3" s="1"/>
  <c r="E41" i="3" s="1"/>
  <c r="F41" i="3" s="1"/>
  <c r="G41" i="3" s="1"/>
  <c r="H41" i="3" s="1"/>
  <c r="I41" i="3" s="1"/>
  <c r="J41" i="3" s="1"/>
  <c r="K41" i="3" s="1"/>
  <c r="L41" i="3" s="1"/>
  <c r="M41" i="3" s="1"/>
  <c r="C40" i="3"/>
  <c r="C39" i="3"/>
  <c r="D39" i="3" s="1"/>
  <c r="E39" i="3" s="1"/>
  <c r="F39" i="3" s="1"/>
  <c r="G39" i="3" s="1"/>
  <c r="H39" i="3" s="1"/>
  <c r="I39" i="3" s="1"/>
  <c r="J39" i="3" s="1"/>
  <c r="K39" i="3" s="1"/>
  <c r="L39" i="3" s="1"/>
  <c r="M39" i="3" s="1"/>
  <c r="B39" i="3"/>
  <c r="B38" i="3"/>
  <c r="C38" i="3" s="1"/>
  <c r="D38" i="3" s="1"/>
  <c r="E38" i="3" s="1"/>
  <c r="F38" i="3" s="1"/>
  <c r="G38" i="3" s="1"/>
  <c r="H38" i="3" s="1"/>
  <c r="I38" i="3" s="1"/>
  <c r="J38" i="3" s="1"/>
  <c r="K38" i="3" s="1"/>
  <c r="L38" i="3" s="1"/>
  <c r="M38" i="3" s="1"/>
  <c r="C37" i="3"/>
  <c r="B36" i="3"/>
  <c r="C36" i="3" s="1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B35" i="3"/>
  <c r="C35" i="3" s="1"/>
  <c r="D35" i="3" s="1"/>
  <c r="E35" i="3" s="1"/>
  <c r="F35" i="3" s="1"/>
  <c r="G35" i="3" s="1"/>
  <c r="H35" i="3" s="1"/>
  <c r="I35" i="3" s="1"/>
  <c r="J35" i="3" s="1"/>
  <c r="K35" i="3" s="1"/>
  <c r="L35" i="3" s="1"/>
  <c r="M35" i="3" s="1"/>
  <c r="B34" i="3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F33" i="3"/>
  <c r="G33" i="3" s="1"/>
  <c r="H33" i="3" s="1"/>
  <c r="I33" i="3" s="1"/>
  <c r="J33" i="3" s="1"/>
  <c r="K33" i="3" s="1"/>
  <c r="L33" i="3" s="1"/>
  <c r="M33" i="3" s="1"/>
  <c r="C33" i="3"/>
  <c r="D33" i="3" s="1"/>
  <c r="E33" i="3" s="1"/>
  <c r="B32" i="3"/>
  <c r="C32" i="3" s="1"/>
  <c r="D32" i="3" s="1"/>
  <c r="E32" i="3" s="1"/>
  <c r="F32" i="3" s="1"/>
  <c r="G32" i="3" s="1"/>
  <c r="H32" i="3" s="1"/>
  <c r="I32" i="3" s="1"/>
  <c r="J32" i="3" s="1"/>
  <c r="K32" i="3" s="1"/>
  <c r="L32" i="3" s="1"/>
  <c r="M32" i="3" s="1"/>
  <c r="E31" i="3"/>
  <c r="F31" i="3" s="1"/>
  <c r="G31" i="3" s="1"/>
  <c r="H31" i="3" s="1"/>
  <c r="I31" i="3" s="1"/>
  <c r="J31" i="3" s="1"/>
  <c r="K31" i="3" s="1"/>
  <c r="L31" i="3" s="1"/>
  <c r="M31" i="3" s="1"/>
  <c r="B31" i="3"/>
  <c r="C31" i="3" s="1"/>
  <c r="D31" i="3" s="1"/>
  <c r="C30" i="3"/>
  <c r="D30" i="3" s="1"/>
  <c r="E30" i="3" s="1"/>
  <c r="F30" i="3" s="1"/>
  <c r="G30" i="3" s="1"/>
  <c r="H30" i="3" s="1"/>
  <c r="I30" i="3" s="1"/>
  <c r="J30" i="3" s="1"/>
  <c r="K30" i="3" s="1"/>
  <c r="L30" i="3" s="1"/>
  <c r="M30" i="3" s="1"/>
  <c r="O28" i="3"/>
  <c r="B27" i="3"/>
  <c r="C27" i="3" s="1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B26" i="3"/>
  <c r="B43" i="3" s="1"/>
  <c r="B25" i="3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C24" i="3"/>
  <c r="C23" i="3"/>
  <c r="D23" i="3" s="1"/>
  <c r="E23" i="3" s="1"/>
  <c r="F23" i="3" s="1"/>
  <c r="G23" i="3" s="1"/>
  <c r="H23" i="3" s="1"/>
  <c r="I23" i="3" s="1"/>
  <c r="J23" i="3" s="1"/>
  <c r="K23" i="3" s="1"/>
  <c r="L23" i="3" s="1"/>
  <c r="M23" i="3" s="1"/>
  <c r="B23" i="3"/>
  <c r="D22" i="3"/>
  <c r="E22" i="3" s="1"/>
  <c r="F22" i="3" s="1"/>
  <c r="G22" i="3" s="1"/>
  <c r="H22" i="3" s="1"/>
  <c r="I22" i="3" s="1"/>
  <c r="J22" i="3" s="1"/>
  <c r="K22" i="3" s="1"/>
  <c r="L22" i="3" s="1"/>
  <c r="M22" i="3" s="1"/>
  <c r="C22" i="3"/>
  <c r="B22" i="3"/>
  <c r="E19" i="3"/>
  <c r="F19" i="3" s="1"/>
  <c r="G19" i="3" s="1"/>
  <c r="H19" i="3" s="1"/>
  <c r="I19" i="3" s="1"/>
  <c r="J19" i="3" s="1"/>
  <c r="K19" i="3" s="1"/>
  <c r="L19" i="3" s="1"/>
  <c r="M19" i="3" s="1"/>
  <c r="D19" i="3"/>
  <c r="C19" i="3"/>
  <c r="C16" i="3"/>
  <c r="E9" i="3"/>
  <c r="D9" i="3"/>
  <c r="C9" i="3"/>
  <c r="O8" i="3"/>
  <c r="B8" i="3"/>
  <c r="B11" i="3" s="1"/>
  <c r="C41" i="2"/>
  <c r="D41" i="2" s="1"/>
  <c r="E41" i="2" s="1"/>
  <c r="F41" i="2" s="1"/>
  <c r="G41" i="2" s="1"/>
  <c r="H41" i="2" s="1"/>
  <c r="I41" i="2" s="1"/>
  <c r="J41" i="2" s="1"/>
  <c r="K41" i="2" s="1"/>
  <c r="L41" i="2" s="1"/>
  <c r="M41" i="2" s="1"/>
  <c r="B41" i="2"/>
  <c r="C40" i="2"/>
  <c r="B39" i="2"/>
  <c r="C39" i="2" s="1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B38" i="2"/>
  <c r="C38" i="2" s="1"/>
  <c r="D38" i="2" s="1"/>
  <c r="E38" i="2" s="1"/>
  <c r="F38" i="2" s="1"/>
  <c r="G38" i="2" s="1"/>
  <c r="H38" i="2" s="1"/>
  <c r="I38" i="2" s="1"/>
  <c r="J38" i="2" s="1"/>
  <c r="K38" i="2" s="1"/>
  <c r="L38" i="2" s="1"/>
  <c r="M38" i="2" s="1"/>
  <c r="D37" i="2"/>
  <c r="E37" i="2" s="1"/>
  <c r="F37" i="2" s="1"/>
  <c r="G37" i="2" s="1"/>
  <c r="H37" i="2" s="1"/>
  <c r="I37" i="2" s="1"/>
  <c r="J37" i="2" s="1"/>
  <c r="K37" i="2" s="1"/>
  <c r="L37" i="2" s="1"/>
  <c r="M37" i="2" s="1"/>
  <c r="C37" i="2"/>
  <c r="B36" i="2"/>
  <c r="C36" i="2" s="1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B35" i="2"/>
  <c r="C35" i="2" s="1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B34" i="2"/>
  <c r="C34" i="2" s="1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B32" i="2"/>
  <c r="B31" i="2"/>
  <c r="C31" i="2" s="1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G30" i="2"/>
  <c r="H30" i="2" s="1"/>
  <c r="I30" i="2" s="1"/>
  <c r="J30" i="2" s="1"/>
  <c r="K30" i="2" s="1"/>
  <c r="L30" i="2" s="1"/>
  <c r="M30" i="2" s="1"/>
  <c r="C30" i="2"/>
  <c r="D30" i="2" s="1"/>
  <c r="E30" i="2" s="1"/>
  <c r="F30" i="2" s="1"/>
  <c r="O28" i="2"/>
  <c r="C27" i="2"/>
  <c r="D27" i="2" s="1"/>
  <c r="E27" i="2" s="1"/>
  <c r="F27" i="2" s="1"/>
  <c r="G27" i="2" s="1"/>
  <c r="H27" i="2" s="1"/>
  <c r="I27" i="2" s="1"/>
  <c r="J27" i="2" s="1"/>
  <c r="K27" i="2" s="1"/>
  <c r="L27" i="2" s="1"/>
  <c r="M27" i="2" s="1"/>
  <c r="B27" i="2"/>
  <c r="B26" i="2"/>
  <c r="C26" i="2" s="1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B25" i="2"/>
  <c r="B43" i="2" s="1"/>
  <c r="C24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C23" i="2"/>
  <c r="B23" i="2"/>
  <c r="G22" i="2"/>
  <c r="H22" i="2" s="1"/>
  <c r="I22" i="2" s="1"/>
  <c r="J22" i="2" s="1"/>
  <c r="K22" i="2" s="1"/>
  <c r="L22" i="2" s="1"/>
  <c r="M22" i="2" s="1"/>
  <c r="C22" i="2"/>
  <c r="D22" i="2" s="1"/>
  <c r="E22" i="2" s="1"/>
  <c r="F22" i="2" s="1"/>
  <c r="B22" i="2"/>
  <c r="F19" i="2"/>
  <c r="G19" i="2" s="1"/>
  <c r="H19" i="2" s="1"/>
  <c r="I19" i="2" s="1"/>
  <c r="J19" i="2" s="1"/>
  <c r="K19" i="2" s="1"/>
  <c r="L19" i="2" s="1"/>
  <c r="M19" i="2" s="1"/>
  <c r="C19" i="2"/>
  <c r="D19" i="2" s="1"/>
  <c r="E19" i="2" s="1"/>
  <c r="C16" i="2"/>
  <c r="I9" i="2"/>
  <c r="J9" i="2" s="1"/>
  <c r="K9" i="2" s="1"/>
  <c r="L9" i="2" s="1"/>
  <c r="M9" i="2" s="1"/>
  <c r="C9" i="2"/>
  <c r="D9" i="2" s="1"/>
  <c r="E9" i="2" s="1"/>
  <c r="F9" i="2" s="1"/>
  <c r="G9" i="2" s="1"/>
  <c r="H9" i="2" s="1"/>
  <c r="O8" i="2"/>
  <c r="B8" i="2"/>
  <c r="B11" i="2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C39" i="1"/>
  <c r="N43" i="1"/>
  <c r="N37" i="1"/>
  <c r="N40" i="1"/>
  <c r="N16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C40" i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B32" i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B27" i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B26" i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B25" i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B23" i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B22" i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B45" i="3" l="1"/>
  <c r="N19" i="3"/>
  <c r="O19" i="3" s="1"/>
  <c r="C26" i="3"/>
  <c r="D26" i="3" s="1"/>
  <c r="E26" i="3" s="1"/>
  <c r="F26" i="3" s="1"/>
  <c r="G26" i="3" s="1"/>
  <c r="H26" i="3" s="1"/>
  <c r="I26" i="3" s="1"/>
  <c r="J26" i="3" s="1"/>
  <c r="K26" i="3" s="1"/>
  <c r="L26" i="3" s="1"/>
  <c r="M26" i="3" s="1"/>
  <c r="N30" i="3"/>
  <c r="N24" i="3"/>
  <c r="C8" i="3"/>
  <c r="N23" i="3"/>
  <c r="D24" i="3"/>
  <c r="E24" i="3" s="1"/>
  <c r="F24" i="3" s="1"/>
  <c r="G24" i="3" s="1"/>
  <c r="H24" i="3" s="1"/>
  <c r="I24" i="3" s="1"/>
  <c r="J24" i="3" s="1"/>
  <c r="K24" i="3" s="1"/>
  <c r="L24" i="3" s="1"/>
  <c r="M24" i="3" s="1"/>
  <c r="F9" i="3"/>
  <c r="G9" i="3" s="1"/>
  <c r="H9" i="3" s="1"/>
  <c r="I9" i="3" s="1"/>
  <c r="J9" i="3" s="1"/>
  <c r="K9" i="3" s="1"/>
  <c r="L9" i="3" s="1"/>
  <c r="M9" i="3" s="1"/>
  <c r="D16" i="3"/>
  <c r="D37" i="3"/>
  <c r="E37" i="3" s="1"/>
  <c r="F37" i="3" s="1"/>
  <c r="G37" i="3" s="1"/>
  <c r="H37" i="3" s="1"/>
  <c r="I37" i="3" s="1"/>
  <c r="J37" i="3" s="1"/>
  <c r="K37" i="3" s="1"/>
  <c r="L37" i="3" s="1"/>
  <c r="M37" i="3" s="1"/>
  <c r="N40" i="3"/>
  <c r="D40" i="3"/>
  <c r="E40" i="3" s="1"/>
  <c r="F40" i="3" s="1"/>
  <c r="G40" i="3" s="1"/>
  <c r="H40" i="3" s="1"/>
  <c r="I40" i="3" s="1"/>
  <c r="J40" i="3" s="1"/>
  <c r="K40" i="3" s="1"/>
  <c r="L40" i="3" s="1"/>
  <c r="M40" i="3" s="1"/>
  <c r="D16" i="2"/>
  <c r="N9" i="2"/>
  <c r="O9" i="2" s="1"/>
  <c r="O11" i="2"/>
  <c r="D24" i="2"/>
  <c r="E24" i="2" s="1"/>
  <c r="F24" i="2" s="1"/>
  <c r="G24" i="2" s="1"/>
  <c r="H24" i="2" s="1"/>
  <c r="I24" i="2" s="1"/>
  <c r="J24" i="2" s="1"/>
  <c r="K24" i="2" s="1"/>
  <c r="L24" i="2" s="1"/>
  <c r="M24" i="2" s="1"/>
  <c r="B45" i="2"/>
  <c r="N30" i="2"/>
  <c r="C8" i="2"/>
  <c r="N19" i="2"/>
  <c r="O19" i="2" s="1"/>
  <c r="N23" i="2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40" i="2"/>
  <c r="N37" i="2"/>
  <c r="D40" i="2"/>
  <c r="E40" i="2" s="1"/>
  <c r="F40" i="2" s="1"/>
  <c r="G40" i="2" s="1"/>
  <c r="H40" i="2" s="1"/>
  <c r="I40" i="2" s="1"/>
  <c r="J40" i="2" s="1"/>
  <c r="K40" i="2" s="1"/>
  <c r="L40" i="2" s="1"/>
  <c r="M40" i="2" s="1"/>
  <c r="N30" i="1"/>
  <c r="N19" i="1"/>
  <c r="N23" i="1"/>
  <c r="N24" i="1"/>
  <c r="D40" i="1"/>
  <c r="E40" i="1" s="1"/>
  <c r="F40" i="1" s="1"/>
  <c r="G40" i="1" s="1"/>
  <c r="H40" i="1" s="1"/>
  <c r="I40" i="1" s="1"/>
  <c r="J40" i="1" s="1"/>
  <c r="K40" i="1" s="1"/>
  <c r="L40" i="1" s="1"/>
  <c r="M40" i="1" s="1"/>
  <c r="E16" i="3" l="1"/>
  <c r="D43" i="3"/>
  <c r="N37" i="3"/>
  <c r="D8" i="3"/>
  <c r="C11" i="3"/>
  <c r="C45" i="3" s="1"/>
  <c r="C43" i="3"/>
  <c r="N9" i="3"/>
  <c r="O9" i="3" s="1"/>
  <c r="O11" i="3" s="1"/>
  <c r="D8" i="2"/>
  <c r="C11" i="2"/>
  <c r="C45" i="2" s="1"/>
  <c r="N24" i="2"/>
  <c r="E16" i="2"/>
  <c r="D43" i="2"/>
  <c r="C43" i="2"/>
  <c r="O28" i="1"/>
  <c r="O19" i="1"/>
  <c r="O16" i="1"/>
  <c r="O8" i="1"/>
  <c r="E8" i="3" l="1"/>
  <c r="D11" i="3"/>
  <c r="D45" i="3" s="1"/>
  <c r="E43" i="3"/>
  <c r="F16" i="3"/>
  <c r="E8" i="2"/>
  <c r="D11" i="2"/>
  <c r="D45" i="2" s="1"/>
  <c r="E43" i="2"/>
  <c r="F16" i="2"/>
  <c r="G16" i="3" l="1"/>
  <c r="F43" i="3"/>
  <c r="E11" i="3"/>
  <c r="E45" i="3" s="1"/>
  <c r="F8" i="3"/>
  <c r="G16" i="2"/>
  <c r="F43" i="2"/>
  <c r="E11" i="2"/>
  <c r="E45" i="2" s="1"/>
  <c r="F8" i="2"/>
  <c r="F11" i="3" l="1"/>
  <c r="F45" i="3" s="1"/>
  <c r="G8" i="3"/>
  <c r="H16" i="3"/>
  <c r="G43" i="3"/>
  <c r="F11" i="2"/>
  <c r="F45" i="2" s="1"/>
  <c r="G8" i="2"/>
  <c r="G43" i="2"/>
  <c r="H16" i="2"/>
  <c r="C9" i="1"/>
  <c r="B8" i="1"/>
  <c r="B11" i="1" s="1"/>
  <c r="I16" i="3" l="1"/>
  <c r="H43" i="3"/>
  <c r="H8" i="3"/>
  <c r="G11" i="3"/>
  <c r="G45" i="3" s="1"/>
  <c r="H8" i="2"/>
  <c r="G11" i="2"/>
  <c r="G45" i="2" s="1"/>
  <c r="I16" i="2"/>
  <c r="H43" i="2"/>
  <c r="C8" i="1"/>
  <c r="C11" i="1" s="1"/>
  <c r="D9" i="1"/>
  <c r="E9" i="1" s="1"/>
  <c r="F9" i="1" s="1"/>
  <c r="G9" i="1" s="1"/>
  <c r="H9" i="1" s="1"/>
  <c r="I9" i="1" s="1"/>
  <c r="J9" i="1" s="1"/>
  <c r="K9" i="1" s="1"/>
  <c r="L9" i="1" s="1"/>
  <c r="M9" i="1" s="1"/>
  <c r="I8" i="3" l="1"/>
  <c r="H11" i="3"/>
  <c r="H45" i="3" s="1"/>
  <c r="I43" i="3"/>
  <c r="J16" i="3"/>
  <c r="I43" i="2"/>
  <c r="J16" i="2"/>
  <c r="I8" i="2"/>
  <c r="H11" i="2"/>
  <c r="H45" i="2" s="1"/>
  <c r="N9" i="1"/>
  <c r="O9" i="1" s="1"/>
  <c r="O11" i="1" s="1"/>
  <c r="D8" i="1"/>
  <c r="D11" i="1" s="1"/>
  <c r="J43" i="3" l="1"/>
  <c r="K16" i="3"/>
  <c r="I11" i="3"/>
  <c r="I45" i="3" s="1"/>
  <c r="J8" i="3"/>
  <c r="I11" i="2"/>
  <c r="I45" i="2" s="1"/>
  <c r="J8" i="2"/>
  <c r="J43" i="2"/>
  <c r="K16" i="2"/>
  <c r="E8" i="1"/>
  <c r="E11" i="1" s="1"/>
  <c r="K43" i="3" l="1"/>
  <c r="L16" i="3"/>
  <c r="J11" i="3"/>
  <c r="J45" i="3" s="1"/>
  <c r="K8" i="3"/>
  <c r="J11" i="2"/>
  <c r="J45" i="2" s="1"/>
  <c r="K8" i="2"/>
  <c r="K43" i="2"/>
  <c r="L16" i="2"/>
  <c r="F8" i="1"/>
  <c r="F11" i="1" s="1"/>
  <c r="L8" i="3" l="1"/>
  <c r="K11" i="3"/>
  <c r="K45" i="3" s="1"/>
  <c r="M16" i="3"/>
  <c r="M43" i="3" s="1"/>
  <c r="L43" i="3"/>
  <c r="M16" i="2"/>
  <c r="L43" i="2"/>
  <c r="L8" i="2"/>
  <c r="K11" i="2"/>
  <c r="K45" i="2" s="1"/>
  <c r="G8" i="1"/>
  <c r="G11" i="1" s="1"/>
  <c r="N16" i="3" l="1"/>
  <c r="M8" i="3"/>
  <c r="L11" i="3"/>
  <c r="L45" i="3" s="1"/>
  <c r="M8" i="2"/>
  <c r="L11" i="2"/>
  <c r="L45" i="2" s="1"/>
  <c r="M43" i="2"/>
  <c r="N16" i="2"/>
  <c r="H8" i="1"/>
  <c r="H11" i="1" s="1"/>
  <c r="M11" i="3" l="1"/>
  <c r="M45" i="3" s="1"/>
  <c r="N45" i="3" s="1"/>
  <c r="N8" i="3"/>
  <c r="N11" i="3" s="1"/>
  <c r="O16" i="3"/>
  <c r="N43" i="3"/>
  <c r="O16" i="2"/>
  <c r="N43" i="2"/>
  <c r="M11" i="2"/>
  <c r="M45" i="2" s="1"/>
  <c r="N45" i="2" s="1"/>
  <c r="N8" i="2"/>
  <c r="N11" i="2" s="1"/>
  <c r="I8" i="1"/>
  <c r="I11" i="1" s="1"/>
  <c r="O43" i="3" l="1"/>
  <c r="O45" i="3"/>
  <c r="O43" i="2"/>
  <c r="O45" i="2"/>
  <c r="J8" i="1"/>
  <c r="J11" i="1" s="1"/>
  <c r="K8" i="1" l="1"/>
  <c r="K11" i="1" s="1"/>
  <c r="L8" i="1" l="1"/>
  <c r="L11" i="1" s="1"/>
  <c r="M8" i="1" l="1"/>
  <c r="M11" i="1" s="1"/>
  <c r="N8" i="1" l="1"/>
  <c r="N11" i="1" s="1"/>
  <c r="B39" i="1" l="1"/>
  <c r="B34" i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B38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B35" i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B36" i="1"/>
  <c r="C36" i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B41" i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B31" i="1"/>
  <c r="O45" i="1"/>
  <c r="B43" i="1" l="1"/>
  <c r="B45" i="1" s="1"/>
  <c r="O43" i="1"/>
  <c r="C31" i="1"/>
  <c r="D31" i="1" l="1"/>
  <c r="C43" i="1"/>
  <c r="C45" i="1" s="1"/>
  <c r="E31" i="1" l="1"/>
  <c r="D43" i="1"/>
  <c r="D45" i="1" s="1"/>
  <c r="F31" i="1" l="1"/>
  <c r="E43" i="1"/>
  <c r="E45" i="1" s="1"/>
  <c r="G31" i="1" l="1"/>
  <c r="F43" i="1"/>
  <c r="F45" i="1" s="1"/>
  <c r="H31" i="1" l="1"/>
  <c r="G43" i="1"/>
  <c r="G45" i="1" s="1"/>
  <c r="I31" i="1" l="1"/>
  <c r="H43" i="1"/>
  <c r="H45" i="1" s="1"/>
  <c r="J31" i="1" l="1"/>
  <c r="I43" i="1"/>
  <c r="I45" i="1" s="1"/>
  <c r="K31" i="1" l="1"/>
  <c r="J43" i="1"/>
  <c r="J45" i="1" s="1"/>
  <c r="L31" i="1" l="1"/>
  <c r="K43" i="1"/>
  <c r="K45" i="1" s="1"/>
  <c r="M31" i="1" l="1"/>
  <c r="M43" i="1" s="1"/>
  <c r="M45" i="1" s="1"/>
  <c r="L43" i="1"/>
  <c r="L45" i="1" s="1"/>
  <c r="N45" i="1" l="1"/>
</calcChain>
</file>

<file path=xl/sharedStrings.xml><?xml version="1.0" encoding="utf-8"?>
<sst xmlns="http://schemas.openxmlformats.org/spreadsheetml/2006/main" count="150" uniqueCount="56">
  <si>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</si>
  <si>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</si>
  <si>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</si>
  <si>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</si>
  <si>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</si>
  <si>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</si>
  <si>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</si>
  <si>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</si>
  <si>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</si>
  <si>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</si>
  <si>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</si>
  <si>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</si>
  <si>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</si>
  <si>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</si>
  <si>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>FUNDRAISERS &amp; DONATIONS</t>
  </si>
  <si>
    <t xml:space="preserve"> </t>
  </si>
  <si>
    <t xml:space="preserve">TOTAL REVENUES  </t>
  </si>
  <si>
    <t>EXPENSES</t>
  </si>
  <si>
    <t>CONTRACT SERVICES</t>
  </si>
  <si>
    <t>Legal/Accounting Fees</t>
  </si>
  <si>
    <t>RESIDENT EXPENSES</t>
  </si>
  <si>
    <t>FACILITIES AND EQUIPMENT</t>
  </si>
  <si>
    <t>Rent</t>
  </si>
  <si>
    <t>Utilities</t>
  </si>
  <si>
    <t>Yearly Building Improvements</t>
  </si>
  <si>
    <t>OPERATIONS</t>
  </si>
  <si>
    <t>Mailings, Postage, Books</t>
  </si>
  <si>
    <t>Supplies</t>
  </si>
  <si>
    <t>Telecommunications</t>
  </si>
  <si>
    <t>Groceries &amp; Meals</t>
  </si>
  <si>
    <t>Residents Transportation-fuel</t>
  </si>
  <si>
    <t>Liability Insurances</t>
  </si>
  <si>
    <t>Travel and Meetings</t>
  </si>
  <si>
    <t>Payroll Expenses incl. Taxes</t>
  </si>
  <si>
    <t>Training &amp; Background Checks</t>
  </si>
  <si>
    <t>Promotions, Gifts</t>
  </si>
  <si>
    <t>Other Misc. Expenses</t>
  </si>
  <si>
    <t>TOTAL EXPENSES</t>
  </si>
  <si>
    <t>Activities, Work Program, Travel</t>
  </si>
  <si>
    <t xml:space="preserve">Total @100% </t>
  </si>
  <si>
    <t>occupancy</t>
  </si>
  <si>
    <t>Furniture &amp; Equipment</t>
  </si>
  <si>
    <t>Net Profit &amp; Loss 100%occ.</t>
  </si>
  <si>
    <t>PROGRAM INCOME 100% occupancy</t>
  </si>
  <si>
    <t>(total capacity: 26 residents)</t>
  </si>
  <si>
    <t>22 residents  (85% occupancy)</t>
  </si>
  <si>
    <t>PROGRAM INCOME 85% occupancy</t>
  </si>
  <si>
    <t>Maintenance</t>
  </si>
  <si>
    <t>Mortgage payments</t>
  </si>
  <si>
    <t xml:space="preserve">Marketing/Advertising &amp; Membership </t>
  </si>
  <si>
    <t xml:space="preserve">NEWBRIDGE PLACE 2025 BUDGET </t>
  </si>
  <si>
    <t>Net Profit &amp; Loss 92%occ.</t>
  </si>
  <si>
    <t>Net Profit &amp; Loss 85%occ.</t>
  </si>
  <si>
    <t>26 residents</t>
  </si>
  <si>
    <t>22 residents  (92% occupancy)</t>
  </si>
  <si>
    <t>PROGRAM INCOME 92% occupancy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</si>
</sst>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b/>
      <sz val="22"/>
      <color indexed="18"/>
      <name val="Arial"/>
      <family val="2"/>
    </font>
    <font>
      <b/>
      <sz val="13"/>
      <color indexed="18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3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6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3" xfId="0" applyFont="1" applyBorder="1"/>
    <xf numFmtId="44" fontId="3" fillId="0" borderId="6" xfId="1" applyFont="1" applyBorder="1"/>
    <xf numFmtId="0" fontId="9" fillId="0" borderId="1" xfId="0" applyFont="1" applyBorder="1"/>
    <xf numFmtId="44" fontId="3" fillId="0" borderId="1" xfId="1" applyFont="1" applyBorder="1"/>
    <xf numFmtId="0" fontId="9" fillId="0" borderId="0" xfId="0" applyFont="1"/>
    <xf numFmtId="44" fontId="3" fillId="0" borderId="0" xfId="1" applyFont="1" applyBorder="1"/>
    <xf numFmtId="0" fontId="8" fillId="0" borderId="7" xfId="0" applyFont="1" applyBorder="1"/>
    <xf numFmtId="44" fontId="5" fillId="0" borderId="8" xfId="1" applyFont="1" applyBorder="1"/>
    <xf numFmtId="44" fontId="5" fillId="0" borderId="9" xfId="1" applyFont="1" applyBorder="1"/>
    <xf numFmtId="44" fontId="7" fillId="0" borderId="0" xfId="1" applyFont="1" applyBorder="1"/>
    <xf numFmtId="0" fontId="2" fillId="0" borderId="1" xfId="0" applyFont="1" applyBorder="1"/>
    <xf numFmtId="0" fontId="10" fillId="0" borderId="1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4" fontId="2" fillId="0" borderId="0" xfId="0" applyNumberFormat="1" applyFont="1"/>
    <xf numFmtId="0" fontId="8" fillId="0" borderId="10" xfId="0" applyFont="1" applyBorder="1"/>
    <xf numFmtId="44" fontId="11" fillId="0" borderId="1" xfId="0" applyNumberFormat="1" applyFont="1" applyBorder="1"/>
    <xf numFmtId="0" fontId="12" fillId="0" borderId="0" xfId="0" applyFont="1"/>
    <xf numFmtId="0" fontId="11" fillId="0" borderId="0" xfId="0" applyFont="1"/>
    <xf numFmtId="44" fontId="13" fillId="0" borderId="9" xfId="1" applyFont="1" applyBorder="1"/>
    <xf numFmtId="44" fontId="11" fillId="0" borderId="0" xfId="0" applyNumberFormat="1" applyFont="1"/>
    <xf numFmtId="0" fontId="14" fillId="0" borderId="0" xfId="0" applyFont="1"/>
    <xf numFmtId="44" fontId="12" fillId="0" borderId="0" xfId="0" applyNumberFormat="1" applyFont="1"/>
    <xf numFmtId="0" fontId="15" fillId="0" borderId="0" xfId="0" applyFont="1"/>
    <xf numFmtId="44" fontId="2" fillId="0" borderId="1" xfId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opLeftCell="A6" workbookViewId="0">
      <selection activeCell="B5" sqref="B5"/>
    </sheetView>
  </sheetViews>
  <sheetFormatPr defaultRowHeight="18.75" x14ac:dyDescent="0.3"/>
  <cols>
    <col min="1" max="1" width="40.140625" customWidth="1"/>
    <col min="2" max="2" width="15.85546875" customWidth="1"/>
    <col min="3" max="13" width="15.140625" customWidth="1"/>
    <col min="14" max="14" width="17.28515625" customWidth="1"/>
    <col min="15" max="15" width="18.5703125" style="31" hidden="1" customWidth="1"/>
  </cols>
  <sheetData>
    <row r="1" spans="1:15" ht="27.75" x14ac:dyDescent="0.4">
      <c r="A1" s="1"/>
      <c r="B1" s="2"/>
      <c r="C1" s="2"/>
      <c r="D1" s="2"/>
      <c r="E1" s="2"/>
      <c r="F1" s="3" t="s">
        <v>50</v>
      </c>
      <c r="G1" s="2"/>
      <c r="H1" s="2"/>
      <c r="I1" s="2"/>
      <c r="J1" s="2"/>
      <c r="K1" s="2"/>
      <c r="L1" s="2"/>
      <c r="M1" s="2"/>
      <c r="N1" s="2"/>
    </row>
    <row r="2" spans="1:15" x14ac:dyDescent="0.3">
      <c r="A2" s="1"/>
      <c r="B2" s="2"/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</row>
    <row r="3" spans="1:15" x14ac:dyDescent="0.3">
      <c r="A3" s="5"/>
      <c r="B3" s="6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</row>
    <row r="4" spans="1:15" x14ac:dyDescent="0.3">
      <c r="A4" s="5" t="s">
        <v>45</v>
      </c>
      <c r="B4" s="6">
        <f>60410*0.85*1.029</f>
        <v>52837.606499999994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18" x14ac:dyDescent="0.25">
      <c r="A5" s="5" t="s">
        <v>44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9" t="s">
        <v>39</v>
      </c>
    </row>
    <row r="6" spans="1:15" x14ac:dyDescent="0.3">
      <c r="A6" s="8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37" t="s">
        <v>40</v>
      </c>
    </row>
    <row r="7" spans="1:15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32"/>
    </row>
    <row r="8" spans="1:15" x14ac:dyDescent="0.3">
      <c r="A8" s="14" t="s">
        <v>46</v>
      </c>
      <c r="B8" s="15">
        <f>B4</f>
        <v>52837.606499999994</v>
      </c>
      <c r="C8" s="15">
        <f>B8</f>
        <v>52837.606499999994</v>
      </c>
      <c r="D8" s="15">
        <f t="shared" ref="D8:M9" si="0">C8</f>
        <v>52837.606499999994</v>
      </c>
      <c r="E8" s="15">
        <f t="shared" si="0"/>
        <v>52837.606499999994</v>
      </c>
      <c r="F8" s="15">
        <f t="shared" si="0"/>
        <v>52837.606499999994</v>
      </c>
      <c r="G8" s="15">
        <f t="shared" si="0"/>
        <v>52837.606499999994</v>
      </c>
      <c r="H8" s="15">
        <f t="shared" si="0"/>
        <v>52837.606499999994</v>
      </c>
      <c r="I8" s="15">
        <f t="shared" si="0"/>
        <v>52837.606499999994</v>
      </c>
      <c r="J8" s="15">
        <f t="shared" si="0"/>
        <v>52837.606499999994</v>
      </c>
      <c r="K8" s="15">
        <f t="shared" si="0"/>
        <v>52837.606499999994</v>
      </c>
      <c r="L8" s="15">
        <f t="shared" si="0"/>
        <v>52837.606499999994</v>
      </c>
      <c r="M8" s="15">
        <f t="shared" si="0"/>
        <v>52837.606499999994</v>
      </c>
      <c r="N8" s="15">
        <f>SUM(B8:M8)</f>
        <v>634051.27799999993</v>
      </c>
      <c r="O8" s="30">
        <f>51270*12</f>
        <v>615240</v>
      </c>
    </row>
    <row r="9" spans="1:15" x14ac:dyDescent="0.3">
      <c r="A9" s="16" t="s">
        <v>14</v>
      </c>
      <c r="B9" s="17">
        <v>15000</v>
      </c>
      <c r="C9" s="17">
        <f>B9</f>
        <v>15000</v>
      </c>
      <c r="D9" s="17">
        <f t="shared" si="0"/>
        <v>15000</v>
      </c>
      <c r="E9" s="17">
        <f t="shared" si="0"/>
        <v>15000</v>
      </c>
      <c r="F9" s="17">
        <f t="shared" si="0"/>
        <v>15000</v>
      </c>
      <c r="G9" s="17">
        <f t="shared" si="0"/>
        <v>15000</v>
      </c>
      <c r="H9" s="17">
        <f t="shared" si="0"/>
        <v>15000</v>
      </c>
      <c r="I9" s="17">
        <f t="shared" si="0"/>
        <v>15000</v>
      </c>
      <c r="J9" s="17">
        <f t="shared" si="0"/>
        <v>15000</v>
      </c>
      <c r="K9" s="17">
        <f t="shared" si="0"/>
        <v>15000</v>
      </c>
      <c r="L9" s="17">
        <f t="shared" si="0"/>
        <v>15000</v>
      </c>
      <c r="M9" s="17">
        <f t="shared" si="0"/>
        <v>15000</v>
      </c>
      <c r="N9" s="17">
        <f>SUM(B9:M9)</f>
        <v>180000</v>
      </c>
      <c r="O9" s="30">
        <f>N9</f>
        <v>180000</v>
      </c>
    </row>
    <row r="10" spans="1:15" ht="19.5" thickBot="1" x14ac:dyDescent="0.35">
      <c r="A10" s="18"/>
      <c r="B10" s="19"/>
      <c r="C10" s="19" t="s">
        <v>15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2"/>
    </row>
    <row r="11" spans="1:15" thickBot="1" x14ac:dyDescent="0.3">
      <c r="A11" s="20" t="s">
        <v>16</v>
      </c>
      <c r="B11" s="21">
        <f>B8+B9</f>
        <v>67837.606499999994</v>
      </c>
      <c r="C11" s="21">
        <f t="shared" ref="C11:M11" si="1">C8+C9</f>
        <v>67837.606499999994</v>
      </c>
      <c r="D11" s="21">
        <f t="shared" si="1"/>
        <v>67837.606499999994</v>
      </c>
      <c r="E11" s="21">
        <f t="shared" si="1"/>
        <v>67837.606499999994</v>
      </c>
      <c r="F11" s="21">
        <f t="shared" si="1"/>
        <v>67837.606499999994</v>
      </c>
      <c r="G11" s="21">
        <f t="shared" si="1"/>
        <v>67837.606499999994</v>
      </c>
      <c r="H11" s="21">
        <f t="shared" si="1"/>
        <v>67837.606499999994</v>
      </c>
      <c r="I11" s="21">
        <f t="shared" si="1"/>
        <v>67837.606499999994</v>
      </c>
      <c r="J11" s="21">
        <f t="shared" si="1"/>
        <v>67837.606499999994</v>
      </c>
      <c r="K11" s="21">
        <f t="shared" si="1"/>
        <v>67837.606499999994</v>
      </c>
      <c r="L11" s="21">
        <f t="shared" si="1"/>
        <v>67837.606499999994</v>
      </c>
      <c r="M11" s="21">
        <f t="shared" si="1"/>
        <v>67837.606499999994</v>
      </c>
      <c r="N11" s="21">
        <f>N8+N9</f>
        <v>814051.27799999993</v>
      </c>
      <c r="O11" s="33" t="e">
        <f>O8+O9+#REF!</f>
        <v>#REF!</v>
      </c>
    </row>
    <row r="12" spans="1:15" x14ac:dyDescent="0.3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9"/>
      <c r="O12" s="32"/>
    </row>
    <row r="13" spans="1:15" x14ac:dyDescent="0.3">
      <c r="A13" s="8" t="s">
        <v>17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9"/>
      <c r="O13" s="32"/>
    </row>
    <row r="14" spans="1:15" x14ac:dyDescent="0.3">
      <c r="A14" s="1"/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3"/>
      <c r="N14" s="19"/>
      <c r="O14" s="32"/>
    </row>
    <row r="15" spans="1:15" ht="19.5" thickBot="1" x14ac:dyDescent="0.35">
      <c r="A15" s="16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2"/>
    </row>
    <row r="16" spans="1:15" thickBot="1" x14ac:dyDescent="0.3">
      <c r="A16" s="24" t="s">
        <v>19</v>
      </c>
      <c r="B16" s="17">
        <v>700</v>
      </c>
      <c r="C16" s="17">
        <f>B16</f>
        <v>700</v>
      </c>
      <c r="D16" s="17">
        <f t="shared" ref="D16:M16" si="2">C16</f>
        <v>700</v>
      </c>
      <c r="E16" s="17">
        <f t="shared" si="2"/>
        <v>700</v>
      </c>
      <c r="F16" s="17">
        <f t="shared" si="2"/>
        <v>700</v>
      </c>
      <c r="G16" s="17">
        <f t="shared" si="2"/>
        <v>700</v>
      </c>
      <c r="H16" s="17">
        <f t="shared" si="2"/>
        <v>700</v>
      </c>
      <c r="I16" s="17">
        <f t="shared" si="2"/>
        <v>700</v>
      </c>
      <c r="J16" s="17">
        <f t="shared" si="2"/>
        <v>700</v>
      </c>
      <c r="K16" s="17">
        <f t="shared" si="2"/>
        <v>700</v>
      </c>
      <c r="L16" s="17">
        <f t="shared" si="2"/>
        <v>700</v>
      </c>
      <c r="M16" s="17">
        <f t="shared" si="2"/>
        <v>700</v>
      </c>
      <c r="N16" s="17">
        <f t="shared" ref="N16" si="3">SUM(B16:M16)</f>
        <v>8400</v>
      </c>
      <c r="O16" s="33">
        <f>N16</f>
        <v>8400</v>
      </c>
    </row>
    <row r="17" spans="1:15" x14ac:dyDescent="0.3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2"/>
    </row>
    <row r="18" spans="1:15" x14ac:dyDescent="0.3">
      <c r="A18" s="25" t="s">
        <v>20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2"/>
    </row>
    <row r="19" spans="1:15" x14ac:dyDescent="0.3">
      <c r="A19" s="24" t="s">
        <v>38</v>
      </c>
      <c r="B19" s="17">
        <v>1000</v>
      </c>
      <c r="C19" s="17">
        <f>B19</f>
        <v>1000</v>
      </c>
      <c r="D19" s="17">
        <f t="shared" ref="D19:M19" si="4">C19</f>
        <v>1000</v>
      </c>
      <c r="E19" s="17">
        <f t="shared" si="4"/>
        <v>1000</v>
      </c>
      <c r="F19" s="17">
        <f t="shared" si="4"/>
        <v>1000</v>
      </c>
      <c r="G19" s="17">
        <f t="shared" si="4"/>
        <v>1000</v>
      </c>
      <c r="H19" s="17">
        <f t="shared" si="4"/>
        <v>1000</v>
      </c>
      <c r="I19" s="17">
        <f t="shared" si="4"/>
        <v>1000</v>
      </c>
      <c r="J19" s="17">
        <f t="shared" si="4"/>
        <v>1000</v>
      </c>
      <c r="K19" s="17">
        <f t="shared" si="4"/>
        <v>1000</v>
      </c>
      <c r="L19" s="17">
        <f t="shared" si="4"/>
        <v>1000</v>
      </c>
      <c r="M19" s="17">
        <f t="shared" si="4"/>
        <v>1000</v>
      </c>
      <c r="N19" s="17">
        <f t="shared" ref="N19:N24" si="5">SUM(B19:M19)</f>
        <v>12000</v>
      </c>
      <c r="O19" s="34">
        <f>N19</f>
        <v>12000</v>
      </c>
    </row>
    <row r="20" spans="1:15" x14ac:dyDescent="0.3">
      <c r="A20" s="26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5"/>
    </row>
    <row r="21" spans="1:15" x14ac:dyDescent="0.3">
      <c r="A21" s="16" t="s">
        <v>21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5"/>
    </row>
    <row r="22" spans="1:15" x14ac:dyDescent="0.3">
      <c r="A22" s="24" t="s">
        <v>47</v>
      </c>
      <c r="B22" s="17">
        <f>N22/12</f>
        <v>2500</v>
      </c>
      <c r="C22" s="17">
        <f t="shared" ref="C22:M27" si="6">B22</f>
        <v>2500</v>
      </c>
      <c r="D22" s="17">
        <f t="shared" si="6"/>
        <v>2500</v>
      </c>
      <c r="E22" s="17">
        <f t="shared" si="6"/>
        <v>2500</v>
      </c>
      <c r="F22" s="17">
        <f t="shared" si="6"/>
        <v>2500</v>
      </c>
      <c r="G22" s="17">
        <f t="shared" si="6"/>
        <v>2500</v>
      </c>
      <c r="H22" s="17">
        <f t="shared" si="6"/>
        <v>2500</v>
      </c>
      <c r="I22" s="17">
        <f t="shared" si="6"/>
        <v>2500</v>
      </c>
      <c r="J22" s="17">
        <f t="shared" si="6"/>
        <v>2500</v>
      </c>
      <c r="K22" s="17">
        <f t="shared" si="6"/>
        <v>2500</v>
      </c>
      <c r="L22" s="17">
        <f t="shared" si="6"/>
        <v>2500</v>
      </c>
      <c r="M22" s="17">
        <f t="shared" si="6"/>
        <v>2500</v>
      </c>
      <c r="N22" s="17">
        <v>30000</v>
      </c>
      <c r="O22" s="35"/>
    </row>
    <row r="23" spans="1:15" x14ac:dyDescent="0.3">
      <c r="A23" s="24" t="s">
        <v>48</v>
      </c>
      <c r="B23" s="17">
        <f>5068.23+2167.31+482.06</f>
        <v>7717.5999999999995</v>
      </c>
      <c r="C23" s="17">
        <f t="shared" si="6"/>
        <v>7717.5999999999995</v>
      </c>
      <c r="D23" s="17">
        <f t="shared" si="6"/>
        <v>7717.5999999999995</v>
      </c>
      <c r="E23" s="17">
        <f t="shared" si="6"/>
        <v>7717.5999999999995</v>
      </c>
      <c r="F23" s="17">
        <f t="shared" si="6"/>
        <v>7717.5999999999995</v>
      </c>
      <c r="G23" s="17">
        <f t="shared" si="6"/>
        <v>7717.5999999999995</v>
      </c>
      <c r="H23" s="17">
        <f t="shared" si="6"/>
        <v>7717.5999999999995</v>
      </c>
      <c r="I23" s="17">
        <f t="shared" si="6"/>
        <v>7717.5999999999995</v>
      </c>
      <c r="J23" s="17">
        <f t="shared" si="6"/>
        <v>7717.5999999999995</v>
      </c>
      <c r="K23" s="17">
        <f t="shared" si="6"/>
        <v>7717.5999999999995</v>
      </c>
      <c r="L23" s="17">
        <f t="shared" si="6"/>
        <v>7717.5999999999995</v>
      </c>
      <c r="M23" s="17">
        <f t="shared" si="6"/>
        <v>7717.5999999999995</v>
      </c>
      <c r="N23" s="17">
        <f t="shared" si="5"/>
        <v>92611.200000000012</v>
      </c>
    </row>
    <row r="24" spans="1:15" x14ac:dyDescent="0.3">
      <c r="A24" s="24" t="s">
        <v>22</v>
      </c>
      <c r="B24" s="17">
        <v>1628</v>
      </c>
      <c r="C24" s="17">
        <f t="shared" si="6"/>
        <v>1628</v>
      </c>
      <c r="D24" s="17">
        <f t="shared" si="6"/>
        <v>1628</v>
      </c>
      <c r="E24" s="17">
        <f t="shared" si="6"/>
        <v>1628</v>
      </c>
      <c r="F24" s="17">
        <f t="shared" si="6"/>
        <v>1628</v>
      </c>
      <c r="G24" s="17">
        <f t="shared" si="6"/>
        <v>1628</v>
      </c>
      <c r="H24" s="17">
        <f t="shared" si="6"/>
        <v>1628</v>
      </c>
      <c r="I24" s="17">
        <f t="shared" si="6"/>
        <v>1628</v>
      </c>
      <c r="J24" s="17">
        <f t="shared" si="6"/>
        <v>1628</v>
      </c>
      <c r="K24" s="17">
        <f t="shared" si="6"/>
        <v>1628</v>
      </c>
      <c r="L24" s="17">
        <f t="shared" si="6"/>
        <v>1628</v>
      </c>
      <c r="M24" s="17">
        <f t="shared" si="6"/>
        <v>1628</v>
      </c>
      <c r="N24" s="17">
        <f t="shared" si="5"/>
        <v>19536</v>
      </c>
    </row>
    <row r="25" spans="1:15" x14ac:dyDescent="0.3">
      <c r="A25" s="24" t="s">
        <v>23</v>
      </c>
      <c r="B25" s="17">
        <f>N25/12</f>
        <v>4000</v>
      </c>
      <c r="C25" s="17">
        <f t="shared" si="6"/>
        <v>4000</v>
      </c>
      <c r="D25" s="17">
        <f t="shared" si="6"/>
        <v>4000</v>
      </c>
      <c r="E25" s="17">
        <f t="shared" si="6"/>
        <v>4000</v>
      </c>
      <c r="F25" s="17">
        <f t="shared" si="6"/>
        <v>4000</v>
      </c>
      <c r="G25" s="17">
        <f t="shared" si="6"/>
        <v>4000</v>
      </c>
      <c r="H25" s="17">
        <f t="shared" si="6"/>
        <v>4000</v>
      </c>
      <c r="I25" s="17">
        <f t="shared" si="6"/>
        <v>4000</v>
      </c>
      <c r="J25" s="17">
        <f t="shared" si="6"/>
        <v>4000</v>
      </c>
      <c r="K25" s="17">
        <f t="shared" si="6"/>
        <v>4000</v>
      </c>
      <c r="L25" s="17">
        <f t="shared" si="6"/>
        <v>4000</v>
      </c>
      <c r="M25" s="17">
        <f t="shared" si="6"/>
        <v>4000</v>
      </c>
      <c r="N25" s="17">
        <v>48000</v>
      </c>
    </row>
    <row r="26" spans="1:15" x14ac:dyDescent="0.3">
      <c r="A26" s="38" t="s">
        <v>41</v>
      </c>
      <c r="B26" s="17">
        <f>N26/12</f>
        <v>1000</v>
      </c>
      <c r="C26" s="17">
        <f t="shared" si="6"/>
        <v>1000</v>
      </c>
      <c r="D26" s="17">
        <f t="shared" si="6"/>
        <v>1000</v>
      </c>
      <c r="E26" s="17">
        <f t="shared" si="6"/>
        <v>1000</v>
      </c>
      <c r="F26" s="17">
        <f t="shared" si="6"/>
        <v>1000</v>
      </c>
      <c r="G26" s="17">
        <f t="shared" si="6"/>
        <v>1000</v>
      </c>
      <c r="H26" s="17">
        <f t="shared" si="6"/>
        <v>1000</v>
      </c>
      <c r="I26" s="17">
        <f t="shared" si="6"/>
        <v>1000</v>
      </c>
      <c r="J26" s="17">
        <f t="shared" si="6"/>
        <v>1000</v>
      </c>
      <c r="K26" s="17">
        <f t="shared" si="6"/>
        <v>1000</v>
      </c>
      <c r="L26" s="17">
        <f t="shared" si="6"/>
        <v>1000</v>
      </c>
      <c r="M26" s="17">
        <f t="shared" si="6"/>
        <v>1000</v>
      </c>
      <c r="N26" s="17">
        <v>12000</v>
      </c>
    </row>
    <row r="27" spans="1:15" x14ac:dyDescent="0.3">
      <c r="A27" s="38" t="s">
        <v>24</v>
      </c>
      <c r="B27" s="17">
        <f>N27/12</f>
        <v>2500</v>
      </c>
      <c r="C27" s="17">
        <f t="shared" si="6"/>
        <v>2500</v>
      </c>
      <c r="D27" s="17">
        <f t="shared" si="6"/>
        <v>2500</v>
      </c>
      <c r="E27" s="17">
        <f t="shared" si="6"/>
        <v>2500</v>
      </c>
      <c r="F27" s="17">
        <f t="shared" si="6"/>
        <v>2500</v>
      </c>
      <c r="G27" s="17">
        <f t="shared" si="6"/>
        <v>2500</v>
      </c>
      <c r="H27" s="17">
        <f t="shared" si="6"/>
        <v>2500</v>
      </c>
      <c r="I27" s="17">
        <f t="shared" si="6"/>
        <v>2500</v>
      </c>
      <c r="J27" s="17">
        <f t="shared" si="6"/>
        <v>2500</v>
      </c>
      <c r="K27" s="17">
        <f t="shared" si="6"/>
        <v>2500</v>
      </c>
      <c r="L27" s="17">
        <f t="shared" si="6"/>
        <v>2500</v>
      </c>
      <c r="M27" s="17">
        <f t="shared" si="6"/>
        <v>2500</v>
      </c>
      <c r="N27" s="17">
        <v>30000</v>
      </c>
    </row>
    <row r="28" spans="1:15" x14ac:dyDescent="0.3">
      <c r="A28" s="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8"/>
      <c r="O28" s="36">
        <f>N28</f>
        <v>0</v>
      </c>
    </row>
    <row r="29" spans="1:15" x14ac:dyDescent="0.3">
      <c r="A29" s="16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5" x14ac:dyDescent="0.3">
      <c r="A30" s="27" t="s">
        <v>26</v>
      </c>
      <c r="B30" s="17">
        <v>250</v>
      </c>
      <c r="C30" s="17">
        <f>B30</f>
        <v>250</v>
      </c>
      <c r="D30" s="17">
        <f t="shared" ref="D30:M39" si="7">C30</f>
        <v>250</v>
      </c>
      <c r="E30" s="17">
        <f t="shared" si="7"/>
        <v>250</v>
      </c>
      <c r="F30" s="17">
        <f t="shared" si="7"/>
        <v>250</v>
      </c>
      <c r="G30" s="17">
        <f t="shared" si="7"/>
        <v>250</v>
      </c>
      <c r="H30" s="17">
        <f t="shared" si="7"/>
        <v>250</v>
      </c>
      <c r="I30" s="17">
        <f t="shared" si="7"/>
        <v>250</v>
      </c>
      <c r="J30" s="17">
        <f t="shared" si="7"/>
        <v>250</v>
      </c>
      <c r="K30" s="17">
        <f t="shared" si="7"/>
        <v>250</v>
      </c>
      <c r="L30" s="17">
        <f t="shared" si="7"/>
        <v>250</v>
      </c>
      <c r="M30" s="17">
        <f t="shared" si="7"/>
        <v>250</v>
      </c>
      <c r="N30" s="17">
        <f t="shared" ref="N30:N41" si="8">SUM(B30:M30)</f>
        <v>3000</v>
      </c>
    </row>
    <row r="31" spans="1:15" x14ac:dyDescent="0.3">
      <c r="A31" s="24" t="s">
        <v>27</v>
      </c>
      <c r="B31" s="17">
        <f>N31/12</f>
        <v>666.66666666666663</v>
      </c>
      <c r="C31" s="17">
        <f t="shared" ref="C31:C38" si="9">B31</f>
        <v>666.66666666666663</v>
      </c>
      <c r="D31" s="17">
        <f t="shared" si="7"/>
        <v>666.66666666666663</v>
      </c>
      <c r="E31" s="17">
        <f t="shared" si="7"/>
        <v>666.66666666666663</v>
      </c>
      <c r="F31" s="17">
        <f t="shared" si="7"/>
        <v>666.66666666666663</v>
      </c>
      <c r="G31" s="17">
        <f t="shared" si="7"/>
        <v>666.66666666666663</v>
      </c>
      <c r="H31" s="17">
        <f t="shared" si="7"/>
        <v>666.66666666666663</v>
      </c>
      <c r="I31" s="17">
        <f t="shared" si="7"/>
        <v>666.66666666666663</v>
      </c>
      <c r="J31" s="17">
        <f t="shared" si="7"/>
        <v>666.66666666666663</v>
      </c>
      <c r="K31" s="17">
        <f t="shared" si="7"/>
        <v>666.66666666666663</v>
      </c>
      <c r="L31" s="17">
        <f t="shared" si="7"/>
        <v>666.66666666666663</v>
      </c>
      <c r="M31" s="17">
        <f t="shared" si="7"/>
        <v>666.66666666666663</v>
      </c>
      <c r="N31" s="17">
        <v>8000</v>
      </c>
    </row>
    <row r="32" spans="1:15" x14ac:dyDescent="0.3">
      <c r="A32" s="27" t="s">
        <v>28</v>
      </c>
      <c r="B32" s="17">
        <f>310+140</f>
        <v>450</v>
      </c>
      <c r="C32" s="17">
        <f t="shared" si="9"/>
        <v>450</v>
      </c>
      <c r="D32" s="17">
        <f t="shared" si="7"/>
        <v>450</v>
      </c>
      <c r="E32" s="17">
        <f t="shared" si="7"/>
        <v>450</v>
      </c>
      <c r="F32" s="17">
        <f t="shared" si="7"/>
        <v>450</v>
      </c>
      <c r="G32" s="17">
        <f t="shared" si="7"/>
        <v>450</v>
      </c>
      <c r="H32" s="17">
        <f t="shared" si="7"/>
        <v>450</v>
      </c>
      <c r="I32" s="17">
        <f t="shared" si="7"/>
        <v>450</v>
      </c>
      <c r="J32" s="17">
        <f t="shared" si="7"/>
        <v>450</v>
      </c>
      <c r="K32" s="17">
        <f t="shared" si="7"/>
        <v>450</v>
      </c>
      <c r="L32" s="17">
        <f t="shared" si="7"/>
        <v>450</v>
      </c>
      <c r="M32" s="17">
        <f t="shared" si="7"/>
        <v>450</v>
      </c>
      <c r="N32" s="17">
        <v>5500</v>
      </c>
    </row>
    <row r="33" spans="1:15" x14ac:dyDescent="0.3">
      <c r="A33" s="24" t="s">
        <v>29</v>
      </c>
      <c r="B33" s="17">
        <v>2500</v>
      </c>
      <c r="C33" s="17">
        <f t="shared" si="9"/>
        <v>2500</v>
      </c>
      <c r="D33" s="17">
        <f t="shared" si="7"/>
        <v>2500</v>
      </c>
      <c r="E33" s="17">
        <f t="shared" si="7"/>
        <v>2500</v>
      </c>
      <c r="F33" s="17">
        <f t="shared" si="7"/>
        <v>2500</v>
      </c>
      <c r="G33" s="17">
        <f t="shared" si="7"/>
        <v>2500</v>
      </c>
      <c r="H33" s="17">
        <f t="shared" si="7"/>
        <v>2500</v>
      </c>
      <c r="I33" s="17">
        <f t="shared" si="7"/>
        <v>2500</v>
      </c>
      <c r="J33" s="17">
        <f t="shared" si="7"/>
        <v>2500</v>
      </c>
      <c r="K33" s="17">
        <f t="shared" si="7"/>
        <v>2500</v>
      </c>
      <c r="L33" s="17">
        <f t="shared" si="7"/>
        <v>2500</v>
      </c>
      <c r="M33" s="17">
        <f t="shared" si="7"/>
        <v>2500</v>
      </c>
      <c r="N33" s="17">
        <v>32000</v>
      </c>
    </row>
    <row r="34" spans="1:15" x14ac:dyDescent="0.3">
      <c r="A34" s="24" t="s">
        <v>49</v>
      </c>
      <c r="B34" s="17">
        <f>N34/12</f>
        <v>500</v>
      </c>
      <c r="C34" s="17">
        <f t="shared" si="9"/>
        <v>500</v>
      </c>
      <c r="D34" s="17">
        <f t="shared" si="7"/>
        <v>500</v>
      </c>
      <c r="E34" s="17">
        <f t="shared" si="7"/>
        <v>500</v>
      </c>
      <c r="F34" s="17">
        <f t="shared" si="7"/>
        <v>500</v>
      </c>
      <c r="G34" s="17">
        <f t="shared" si="7"/>
        <v>500</v>
      </c>
      <c r="H34" s="17">
        <f t="shared" si="7"/>
        <v>500</v>
      </c>
      <c r="I34" s="17">
        <f t="shared" si="7"/>
        <v>500</v>
      </c>
      <c r="J34" s="17">
        <f t="shared" si="7"/>
        <v>500</v>
      </c>
      <c r="K34" s="17">
        <f t="shared" si="7"/>
        <v>500</v>
      </c>
      <c r="L34" s="17">
        <f t="shared" si="7"/>
        <v>500</v>
      </c>
      <c r="M34" s="17">
        <f t="shared" si="7"/>
        <v>500</v>
      </c>
      <c r="N34" s="17">
        <v>6000</v>
      </c>
    </row>
    <row r="35" spans="1:15" x14ac:dyDescent="0.3">
      <c r="A35" s="24" t="s">
        <v>30</v>
      </c>
      <c r="B35" s="17">
        <f>N35/12</f>
        <v>458.33333333333331</v>
      </c>
      <c r="C35" s="17">
        <f t="shared" si="9"/>
        <v>458.33333333333331</v>
      </c>
      <c r="D35" s="17">
        <f t="shared" si="7"/>
        <v>458.33333333333331</v>
      </c>
      <c r="E35" s="17">
        <f t="shared" si="7"/>
        <v>458.33333333333331</v>
      </c>
      <c r="F35" s="17">
        <f t="shared" si="7"/>
        <v>458.33333333333331</v>
      </c>
      <c r="G35" s="17">
        <f t="shared" si="7"/>
        <v>458.33333333333331</v>
      </c>
      <c r="H35" s="17">
        <f t="shared" si="7"/>
        <v>458.33333333333331</v>
      </c>
      <c r="I35" s="17">
        <f t="shared" si="7"/>
        <v>458.33333333333331</v>
      </c>
      <c r="J35" s="17">
        <f t="shared" si="7"/>
        <v>458.33333333333331</v>
      </c>
      <c r="K35" s="17">
        <f t="shared" si="7"/>
        <v>458.33333333333331</v>
      </c>
      <c r="L35" s="17">
        <f t="shared" si="7"/>
        <v>458.33333333333331</v>
      </c>
      <c r="M35" s="17">
        <f t="shared" si="7"/>
        <v>458.33333333333331</v>
      </c>
      <c r="N35" s="17">
        <v>5500</v>
      </c>
    </row>
    <row r="36" spans="1:15" x14ac:dyDescent="0.3">
      <c r="A36" s="24" t="s">
        <v>31</v>
      </c>
      <c r="B36" s="17">
        <f>N36/12</f>
        <v>1500</v>
      </c>
      <c r="C36" s="17">
        <f t="shared" si="9"/>
        <v>1500</v>
      </c>
      <c r="D36" s="17">
        <f t="shared" si="7"/>
        <v>1500</v>
      </c>
      <c r="E36" s="17">
        <f t="shared" si="7"/>
        <v>1500</v>
      </c>
      <c r="F36" s="17">
        <f t="shared" si="7"/>
        <v>1500</v>
      </c>
      <c r="G36" s="17">
        <f t="shared" si="7"/>
        <v>1500</v>
      </c>
      <c r="H36" s="17">
        <f t="shared" si="7"/>
        <v>1500</v>
      </c>
      <c r="I36" s="17">
        <f t="shared" si="7"/>
        <v>1500</v>
      </c>
      <c r="J36" s="17">
        <f t="shared" si="7"/>
        <v>1500</v>
      </c>
      <c r="K36" s="17">
        <f t="shared" si="7"/>
        <v>1500</v>
      </c>
      <c r="L36" s="17">
        <f t="shared" si="7"/>
        <v>1500</v>
      </c>
      <c r="M36" s="17">
        <f t="shared" si="7"/>
        <v>1500</v>
      </c>
      <c r="N36" s="17">
        <v>18000</v>
      </c>
    </row>
    <row r="37" spans="1:15" x14ac:dyDescent="0.3">
      <c r="A37" s="24" t="s">
        <v>32</v>
      </c>
      <c r="B37" s="17">
        <v>120</v>
      </c>
      <c r="C37" s="17">
        <f t="shared" si="9"/>
        <v>120</v>
      </c>
      <c r="D37" s="17">
        <f t="shared" si="7"/>
        <v>120</v>
      </c>
      <c r="E37" s="17">
        <f t="shared" si="7"/>
        <v>120</v>
      </c>
      <c r="F37" s="17">
        <f t="shared" si="7"/>
        <v>120</v>
      </c>
      <c r="G37" s="17">
        <f t="shared" si="7"/>
        <v>120</v>
      </c>
      <c r="H37" s="17">
        <f t="shared" si="7"/>
        <v>120</v>
      </c>
      <c r="I37" s="17">
        <f t="shared" si="7"/>
        <v>120</v>
      </c>
      <c r="J37" s="17">
        <f t="shared" si="7"/>
        <v>120</v>
      </c>
      <c r="K37" s="17">
        <f t="shared" si="7"/>
        <v>120</v>
      </c>
      <c r="L37" s="17">
        <f t="shared" si="7"/>
        <v>120</v>
      </c>
      <c r="M37" s="17">
        <f t="shared" si="7"/>
        <v>120</v>
      </c>
      <c r="N37" s="17">
        <f t="shared" si="8"/>
        <v>1440</v>
      </c>
    </row>
    <row r="38" spans="1:15" x14ac:dyDescent="0.3">
      <c r="A38" s="24" t="s">
        <v>33</v>
      </c>
      <c r="B38" s="17">
        <f>N38/12</f>
        <v>41250</v>
      </c>
      <c r="C38" s="17">
        <f t="shared" si="9"/>
        <v>41250</v>
      </c>
      <c r="D38" s="17">
        <f t="shared" si="7"/>
        <v>41250</v>
      </c>
      <c r="E38" s="17">
        <f t="shared" si="7"/>
        <v>41250</v>
      </c>
      <c r="F38" s="17">
        <f t="shared" si="7"/>
        <v>41250</v>
      </c>
      <c r="G38" s="17">
        <f t="shared" si="7"/>
        <v>41250</v>
      </c>
      <c r="H38" s="17">
        <f t="shared" si="7"/>
        <v>41250</v>
      </c>
      <c r="I38" s="17">
        <f t="shared" si="7"/>
        <v>41250</v>
      </c>
      <c r="J38" s="17">
        <f t="shared" si="7"/>
        <v>41250</v>
      </c>
      <c r="K38" s="17">
        <f t="shared" si="7"/>
        <v>41250</v>
      </c>
      <c r="L38" s="17">
        <f t="shared" si="7"/>
        <v>41250</v>
      </c>
      <c r="M38" s="17">
        <f t="shared" si="7"/>
        <v>41250</v>
      </c>
      <c r="N38" s="17">
        <v>495000</v>
      </c>
    </row>
    <row r="39" spans="1:15" x14ac:dyDescent="0.3">
      <c r="A39" s="24" t="s">
        <v>34</v>
      </c>
      <c r="B39" s="17">
        <f>N39/12</f>
        <v>183.33333333333334</v>
      </c>
      <c r="C39" s="17">
        <f>B39</f>
        <v>183.33333333333334</v>
      </c>
      <c r="D39" s="17">
        <f t="shared" si="7"/>
        <v>183.33333333333334</v>
      </c>
      <c r="E39" s="17">
        <f t="shared" si="7"/>
        <v>183.33333333333334</v>
      </c>
      <c r="F39" s="17">
        <f t="shared" si="7"/>
        <v>183.33333333333334</v>
      </c>
      <c r="G39" s="17">
        <f t="shared" si="7"/>
        <v>183.33333333333334</v>
      </c>
      <c r="H39" s="17">
        <f t="shared" si="7"/>
        <v>183.33333333333334</v>
      </c>
      <c r="I39" s="17">
        <f t="shared" si="7"/>
        <v>183.33333333333334</v>
      </c>
      <c r="J39" s="17">
        <f t="shared" si="7"/>
        <v>183.33333333333334</v>
      </c>
      <c r="K39" s="17">
        <f t="shared" si="7"/>
        <v>183.33333333333334</v>
      </c>
      <c r="L39" s="17">
        <f t="shared" si="7"/>
        <v>183.33333333333334</v>
      </c>
      <c r="M39" s="17">
        <f t="shared" si="7"/>
        <v>183.33333333333334</v>
      </c>
      <c r="N39" s="17">
        <v>2200</v>
      </c>
    </row>
    <row r="40" spans="1:15" x14ac:dyDescent="0.3">
      <c r="A40" s="24" t="s">
        <v>35</v>
      </c>
      <c r="B40" s="17">
        <v>300</v>
      </c>
      <c r="C40" s="17">
        <f>B40</f>
        <v>300</v>
      </c>
      <c r="D40" s="17">
        <f t="shared" ref="D40:M41" si="10">C40</f>
        <v>300</v>
      </c>
      <c r="E40" s="17">
        <f t="shared" si="10"/>
        <v>300</v>
      </c>
      <c r="F40" s="17">
        <f t="shared" si="10"/>
        <v>300</v>
      </c>
      <c r="G40" s="17">
        <f t="shared" si="10"/>
        <v>300</v>
      </c>
      <c r="H40" s="17">
        <f t="shared" si="10"/>
        <v>300</v>
      </c>
      <c r="I40" s="17">
        <f t="shared" si="10"/>
        <v>300</v>
      </c>
      <c r="J40" s="17">
        <f t="shared" si="10"/>
        <v>300</v>
      </c>
      <c r="K40" s="17">
        <f t="shared" si="10"/>
        <v>300</v>
      </c>
      <c r="L40" s="17">
        <f t="shared" si="10"/>
        <v>300</v>
      </c>
      <c r="M40" s="17">
        <f t="shared" si="10"/>
        <v>300</v>
      </c>
      <c r="N40" s="17">
        <f t="shared" si="8"/>
        <v>3600</v>
      </c>
    </row>
    <row r="41" spans="1:15" x14ac:dyDescent="0.3">
      <c r="A41" s="24" t="s">
        <v>36</v>
      </c>
      <c r="B41" s="17">
        <f>N41/12</f>
        <v>83.333333333333329</v>
      </c>
      <c r="C41" s="17">
        <f>B41</f>
        <v>83.333333333333329</v>
      </c>
      <c r="D41" s="17">
        <f t="shared" si="10"/>
        <v>83.333333333333329</v>
      </c>
      <c r="E41" s="17">
        <f t="shared" si="10"/>
        <v>83.333333333333329</v>
      </c>
      <c r="F41" s="17">
        <f t="shared" si="10"/>
        <v>83.333333333333329</v>
      </c>
      <c r="G41" s="17">
        <f t="shared" si="10"/>
        <v>83.333333333333329</v>
      </c>
      <c r="H41" s="17">
        <f t="shared" si="10"/>
        <v>83.333333333333329</v>
      </c>
      <c r="I41" s="17">
        <f t="shared" si="10"/>
        <v>83.333333333333329</v>
      </c>
      <c r="J41" s="17">
        <f t="shared" si="10"/>
        <v>83.333333333333329</v>
      </c>
      <c r="K41" s="17">
        <f t="shared" si="10"/>
        <v>83.333333333333329</v>
      </c>
      <c r="L41" s="17">
        <f t="shared" si="10"/>
        <v>83.333333333333329</v>
      </c>
      <c r="M41" s="17">
        <f t="shared" si="10"/>
        <v>83.333333333333329</v>
      </c>
      <c r="N41" s="17">
        <v>1000</v>
      </c>
    </row>
    <row r="42" spans="1:15" ht="19.5" thickBot="1" x14ac:dyDescent="0.35">
      <c r="A42" s="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19"/>
    </row>
    <row r="43" spans="1:15" ht="19.5" thickBot="1" x14ac:dyDescent="0.35">
      <c r="A43" s="20" t="s">
        <v>37</v>
      </c>
      <c r="B43" s="21">
        <f t="shared" ref="B43:M43" si="11">SUM(B15:B42)</f>
        <v>69307.266666666663</v>
      </c>
      <c r="C43" s="21">
        <f t="shared" si="11"/>
        <v>69307.266666666663</v>
      </c>
      <c r="D43" s="21">
        <f t="shared" si="11"/>
        <v>69307.266666666663</v>
      </c>
      <c r="E43" s="21">
        <f t="shared" si="11"/>
        <v>69307.266666666663</v>
      </c>
      <c r="F43" s="21">
        <f t="shared" si="11"/>
        <v>69307.266666666663</v>
      </c>
      <c r="G43" s="21">
        <f t="shared" si="11"/>
        <v>69307.266666666663</v>
      </c>
      <c r="H43" s="21">
        <f t="shared" si="11"/>
        <v>69307.266666666663</v>
      </c>
      <c r="I43" s="21">
        <f t="shared" si="11"/>
        <v>69307.266666666663</v>
      </c>
      <c r="J43" s="21">
        <f t="shared" si="11"/>
        <v>69307.266666666663</v>
      </c>
      <c r="K43" s="21">
        <f t="shared" si="11"/>
        <v>69307.266666666663</v>
      </c>
      <c r="L43" s="21">
        <f t="shared" si="11"/>
        <v>69307.266666666663</v>
      </c>
      <c r="M43" s="21">
        <f t="shared" si="11"/>
        <v>69307.266666666663</v>
      </c>
      <c r="N43" s="22">
        <f>SUM(N15:N42)</f>
        <v>833787.2</v>
      </c>
      <c r="O43" s="36">
        <f>N43</f>
        <v>833787.2</v>
      </c>
    </row>
    <row r="44" spans="1:15" ht="19.5" thickBot="1" x14ac:dyDescent="0.35">
      <c r="A44" s="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9"/>
    </row>
    <row r="45" spans="1:15" ht="19.5" thickBot="1" x14ac:dyDescent="0.35">
      <c r="A45" s="20" t="s">
        <v>52</v>
      </c>
      <c r="B45" s="21">
        <f t="shared" ref="B45:M45" si="12">B11-B43</f>
        <v>-1469.6601666666684</v>
      </c>
      <c r="C45" s="21">
        <f t="shared" si="12"/>
        <v>-1469.6601666666684</v>
      </c>
      <c r="D45" s="21">
        <f t="shared" si="12"/>
        <v>-1469.6601666666684</v>
      </c>
      <c r="E45" s="21">
        <f t="shared" si="12"/>
        <v>-1469.6601666666684</v>
      </c>
      <c r="F45" s="21">
        <f t="shared" si="12"/>
        <v>-1469.6601666666684</v>
      </c>
      <c r="G45" s="21">
        <f t="shared" si="12"/>
        <v>-1469.6601666666684</v>
      </c>
      <c r="H45" s="21">
        <f t="shared" si="12"/>
        <v>-1469.6601666666684</v>
      </c>
      <c r="I45" s="21">
        <f t="shared" si="12"/>
        <v>-1469.6601666666684</v>
      </c>
      <c r="J45" s="21">
        <f t="shared" si="12"/>
        <v>-1469.6601666666684</v>
      </c>
      <c r="K45" s="21">
        <f t="shared" si="12"/>
        <v>-1469.6601666666684</v>
      </c>
      <c r="L45" s="21">
        <f t="shared" si="12"/>
        <v>-1469.6601666666684</v>
      </c>
      <c r="M45" s="21">
        <f t="shared" si="12"/>
        <v>-1469.6601666666684</v>
      </c>
      <c r="N45" s="22">
        <f>SUM(B45:M45)</f>
        <v>-17635.92200000002</v>
      </c>
      <c r="O45" s="36" t="e">
        <f>O11-N43</f>
        <v>#REF!</v>
      </c>
    </row>
    <row r="46" spans="1:15" ht="19.5" thickBot="1" x14ac:dyDescent="0.35">
      <c r="A46" s="20"/>
    </row>
  </sheetData>
  <pageMargins left="0.2" right="0.2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topLeftCell="A36" workbookViewId="0">
      <selection activeCell="A9" sqref="A9"/>
    </sheetView>
  </sheetViews>
  <sheetFormatPr defaultRowHeight="18.75" x14ac:dyDescent="0.3"/>
  <cols>
    <col min="1" max="1" width="40.140625" customWidth="1"/>
    <col min="2" max="2" width="15.85546875" customWidth="1"/>
    <col min="3" max="13" width="15.140625" customWidth="1"/>
    <col min="14" max="14" width="17.28515625" customWidth="1"/>
    <col min="15" max="15" width="18.5703125" style="31" hidden="1" customWidth="1"/>
  </cols>
  <sheetData>
    <row r="1" spans="1:15" ht="27.75" x14ac:dyDescent="0.4">
      <c r="A1" s="1"/>
      <c r="B1" s="2"/>
      <c r="C1" s="2"/>
      <c r="D1" s="2"/>
      <c r="E1" s="2"/>
      <c r="F1" s="3" t="s">
        <v>50</v>
      </c>
      <c r="G1" s="2"/>
      <c r="H1" s="2"/>
      <c r="I1" s="2"/>
      <c r="J1" s="2"/>
      <c r="K1" s="2"/>
      <c r="L1" s="2"/>
      <c r="M1" s="2"/>
      <c r="N1" s="2"/>
    </row>
    <row r="2" spans="1:15" x14ac:dyDescent="0.3">
      <c r="A2" s="1"/>
      <c r="B2" s="2"/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</row>
    <row r="3" spans="1:15" x14ac:dyDescent="0.3">
      <c r="A3" s="5"/>
      <c r="B3" s="6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</row>
    <row r="4" spans="1:15" x14ac:dyDescent="0.3">
      <c r="A4" s="5" t="s">
        <v>53</v>
      </c>
      <c r="B4" s="6">
        <f>60410*1.029</f>
        <v>62161.889999999992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18" x14ac:dyDescent="0.25">
      <c r="A5" s="5" t="s">
        <v>44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9" t="s">
        <v>39</v>
      </c>
    </row>
    <row r="6" spans="1:15" x14ac:dyDescent="0.3">
      <c r="A6" s="8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37" t="s">
        <v>40</v>
      </c>
    </row>
    <row r="7" spans="1:15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32"/>
    </row>
    <row r="8" spans="1:15" x14ac:dyDescent="0.3">
      <c r="A8" s="14" t="s">
        <v>43</v>
      </c>
      <c r="B8" s="15">
        <f>B4</f>
        <v>62161.889999999992</v>
      </c>
      <c r="C8" s="15">
        <f>B8</f>
        <v>62161.889999999992</v>
      </c>
      <c r="D8" s="15">
        <f t="shared" ref="D8:M9" si="0">C8</f>
        <v>62161.889999999992</v>
      </c>
      <c r="E8" s="15">
        <f t="shared" si="0"/>
        <v>62161.889999999992</v>
      </c>
      <c r="F8" s="15">
        <f t="shared" si="0"/>
        <v>62161.889999999992</v>
      </c>
      <c r="G8" s="15">
        <f t="shared" si="0"/>
        <v>62161.889999999992</v>
      </c>
      <c r="H8" s="15">
        <f t="shared" si="0"/>
        <v>62161.889999999992</v>
      </c>
      <c r="I8" s="15">
        <f t="shared" si="0"/>
        <v>62161.889999999992</v>
      </c>
      <c r="J8" s="15">
        <f t="shared" si="0"/>
        <v>62161.889999999992</v>
      </c>
      <c r="K8" s="15">
        <f t="shared" si="0"/>
        <v>62161.889999999992</v>
      </c>
      <c r="L8" s="15">
        <f t="shared" si="0"/>
        <v>62161.889999999992</v>
      </c>
      <c r="M8" s="15">
        <f t="shared" si="0"/>
        <v>62161.889999999992</v>
      </c>
      <c r="N8" s="15">
        <f>SUM(B8:M8)</f>
        <v>745942.68</v>
      </c>
      <c r="O8" s="30">
        <f>51270*12</f>
        <v>615240</v>
      </c>
    </row>
    <row r="9" spans="1:15" x14ac:dyDescent="0.3">
      <c r="A9" s="16" t="s">
        <v>14</v>
      </c>
      <c r="B9" s="17">
        <v>15000</v>
      </c>
      <c r="C9" s="17">
        <f>B9</f>
        <v>15000</v>
      </c>
      <c r="D9" s="17">
        <f t="shared" si="0"/>
        <v>15000</v>
      </c>
      <c r="E9" s="17">
        <f t="shared" si="0"/>
        <v>15000</v>
      </c>
      <c r="F9" s="17">
        <f t="shared" si="0"/>
        <v>15000</v>
      </c>
      <c r="G9" s="17">
        <f t="shared" si="0"/>
        <v>15000</v>
      </c>
      <c r="H9" s="17">
        <f t="shared" si="0"/>
        <v>15000</v>
      </c>
      <c r="I9" s="17">
        <f t="shared" si="0"/>
        <v>15000</v>
      </c>
      <c r="J9" s="17">
        <f t="shared" si="0"/>
        <v>15000</v>
      </c>
      <c r="K9" s="17">
        <f t="shared" si="0"/>
        <v>15000</v>
      </c>
      <c r="L9" s="17">
        <f t="shared" si="0"/>
        <v>15000</v>
      </c>
      <c r="M9" s="17">
        <f t="shared" si="0"/>
        <v>15000</v>
      </c>
      <c r="N9" s="17">
        <f>SUM(B9:M9)</f>
        <v>180000</v>
      </c>
      <c r="O9" s="30">
        <f>N9</f>
        <v>180000</v>
      </c>
    </row>
    <row r="10" spans="1:15" ht="19.5" thickBot="1" x14ac:dyDescent="0.35">
      <c r="A10" s="18"/>
      <c r="B10" s="19"/>
      <c r="C10" s="19" t="s">
        <v>15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2"/>
    </row>
    <row r="11" spans="1:15" thickBot="1" x14ac:dyDescent="0.3">
      <c r="A11" s="20" t="s">
        <v>16</v>
      </c>
      <c r="B11" s="21">
        <f>B8+B9</f>
        <v>77161.889999999985</v>
      </c>
      <c r="C11" s="21">
        <f t="shared" ref="C11:M11" si="1">C8+C9</f>
        <v>77161.889999999985</v>
      </c>
      <c r="D11" s="21">
        <f t="shared" si="1"/>
        <v>77161.889999999985</v>
      </c>
      <c r="E11" s="21">
        <f t="shared" si="1"/>
        <v>77161.889999999985</v>
      </c>
      <c r="F11" s="21">
        <f t="shared" si="1"/>
        <v>77161.889999999985</v>
      </c>
      <c r="G11" s="21">
        <f t="shared" si="1"/>
        <v>77161.889999999985</v>
      </c>
      <c r="H11" s="21">
        <f t="shared" si="1"/>
        <v>77161.889999999985</v>
      </c>
      <c r="I11" s="21">
        <f t="shared" si="1"/>
        <v>77161.889999999985</v>
      </c>
      <c r="J11" s="21">
        <f t="shared" si="1"/>
        <v>77161.889999999985</v>
      </c>
      <c r="K11" s="21">
        <f t="shared" si="1"/>
        <v>77161.889999999985</v>
      </c>
      <c r="L11" s="21">
        <f t="shared" si="1"/>
        <v>77161.889999999985</v>
      </c>
      <c r="M11" s="21">
        <f t="shared" si="1"/>
        <v>77161.889999999985</v>
      </c>
      <c r="N11" s="21">
        <f>N8+N9</f>
        <v>925942.68</v>
      </c>
      <c r="O11" s="33" t="e">
        <f>O8+O9+#REF!</f>
        <v>#REF!</v>
      </c>
    </row>
    <row r="12" spans="1:15" x14ac:dyDescent="0.3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9"/>
      <c r="O12" s="32"/>
    </row>
    <row r="13" spans="1:15" x14ac:dyDescent="0.3">
      <c r="A13" s="8" t="s">
        <v>17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9"/>
      <c r="O13" s="32"/>
    </row>
    <row r="14" spans="1:15" x14ac:dyDescent="0.3">
      <c r="A14" s="1"/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3"/>
      <c r="N14" s="19"/>
      <c r="O14" s="32"/>
    </row>
    <row r="15" spans="1:15" ht="19.5" thickBot="1" x14ac:dyDescent="0.35">
      <c r="A15" s="16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2"/>
    </row>
    <row r="16" spans="1:15" thickBot="1" x14ac:dyDescent="0.3">
      <c r="A16" s="24" t="s">
        <v>19</v>
      </c>
      <c r="B16" s="17">
        <v>700</v>
      </c>
      <c r="C16" s="17">
        <f>B16</f>
        <v>700</v>
      </c>
      <c r="D16" s="17">
        <f t="shared" ref="D16:M16" si="2">C16</f>
        <v>700</v>
      </c>
      <c r="E16" s="17">
        <f t="shared" si="2"/>
        <v>700</v>
      </c>
      <c r="F16" s="17">
        <f t="shared" si="2"/>
        <v>700</v>
      </c>
      <c r="G16" s="17">
        <f t="shared" si="2"/>
        <v>700</v>
      </c>
      <c r="H16" s="17">
        <f t="shared" si="2"/>
        <v>700</v>
      </c>
      <c r="I16" s="17">
        <f t="shared" si="2"/>
        <v>700</v>
      </c>
      <c r="J16" s="17">
        <f t="shared" si="2"/>
        <v>700</v>
      </c>
      <c r="K16" s="17">
        <f t="shared" si="2"/>
        <v>700</v>
      </c>
      <c r="L16" s="17">
        <f t="shared" si="2"/>
        <v>700</v>
      </c>
      <c r="M16" s="17">
        <f t="shared" si="2"/>
        <v>700</v>
      </c>
      <c r="N16" s="17">
        <f t="shared" ref="N16" si="3">SUM(B16:M16)</f>
        <v>8400</v>
      </c>
      <c r="O16" s="33">
        <f>N16</f>
        <v>8400</v>
      </c>
    </row>
    <row r="17" spans="1:15" x14ac:dyDescent="0.3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2"/>
    </row>
    <row r="18" spans="1:15" x14ac:dyDescent="0.3">
      <c r="A18" s="25" t="s">
        <v>20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2"/>
    </row>
    <row r="19" spans="1:15" x14ac:dyDescent="0.3">
      <c r="A19" s="24" t="s">
        <v>38</v>
      </c>
      <c r="B19" s="17">
        <v>1000</v>
      </c>
      <c r="C19" s="17">
        <f>B19</f>
        <v>1000</v>
      </c>
      <c r="D19" s="17">
        <f t="shared" ref="D19:M19" si="4">C19</f>
        <v>1000</v>
      </c>
      <c r="E19" s="17">
        <f t="shared" si="4"/>
        <v>1000</v>
      </c>
      <c r="F19" s="17">
        <f t="shared" si="4"/>
        <v>1000</v>
      </c>
      <c r="G19" s="17">
        <f t="shared" si="4"/>
        <v>1000</v>
      </c>
      <c r="H19" s="17">
        <f t="shared" si="4"/>
        <v>1000</v>
      </c>
      <c r="I19" s="17">
        <f t="shared" si="4"/>
        <v>1000</v>
      </c>
      <c r="J19" s="17">
        <f t="shared" si="4"/>
        <v>1000</v>
      </c>
      <c r="K19" s="17">
        <f t="shared" si="4"/>
        <v>1000</v>
      </c>
      <c r="L19" s="17">
        <f t="shared" si="4"/>
        <v>1000</v>
      </c>
      <c r="M19" s="17">
        <f t="shared" si="4"/>
        <v>1000</v>
      </c>
      <c r="N19" s="17">
        <f t="shared" ref="N19:N24" si="5">SUM(B19:M19)</f>
        <v>12000</v>
      </c>
      <c r="O19" s="34">
        <f>N19</f>
        <v>12000</v>
      </c>
    </row>
    <row r="20" spans="1:15" x14ac:dyDescent="0.3">
      <c r="A20" s="26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5"/>
    </row>
    <row r="21" spans="1:15" x14ac:dyDescent="0.3">
      <c r="A21" s="16" t="s">
        <v>21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5"/>
    </row>
    <row r="22" spans="1:15" x14ac:dyDescent="0.3">
      <c r="A22" s="24" t="s">
        <v>47</v>
      </c>
      <c r="B22" s="17">
        <f>N22/12</f>
        <v>2500</v>
      </c>
      <c r="C22" s="17">
        <f t="shared" ref="C22:M27" si="6">B22</f>
        <v>2500</v>
      </c>
      <c r="D22" s="17">
        <f t="shared" si="6"/>
        <v>2500</v>
      </c>
      <c r="E22" s="17">
        <f t="shared" si="6"/>
        <v>2500</v>
      </c>
      <c r="F22" s="17">
        <f t="shared" si="6"/>
        <v>2500</v>
      </c>
      <c r="G22" s="17">
        <f t="shared" si="6"/>
        <v>2500</v>
      </c>
      <c r="H22" s="17">
        <f t="shared" si="6"/>
        <v>2500</v>
      </c>
      <c r="I22" s="17">
        <f t="shared" si="6"/>
        <v>2500</v>
      </c>
      <c r="J22" s="17">
        <f t="shared" si="6"/>
        <v>2500</v>
      </c>
      <c r="K22" s="17">
        <f t="shared" si="6"/>
        <v>2500</v>
      </c>
      <c r="L22" s="17">
        <f t="shared" si="6"/>
        <v>2500</v>
      </c>
      <c r="M22" s="17">
        <f t="shared" si="6"/>
        <v>2500</v>
      </c>
      <c r="N22" s="17">
        <v>30000</v>
      </c>
      <c r="O22" s="35"/>
    </row>
    <row r="23" spans="1:15" x14ac:dyDescent="0.3">
      <c r="A23" s="24" t="s">
        <v>48</v>
      </c>
      <c r="B23" s="17">
        <f>5068.23+2167.31+482.06</f>
        <v>7717.5999999999995</v>
      </c>
      <c r="C23" s="17">
        <f t="shared" si="6"/>
        <v>7717.5999999999995</v>
      </c>
      <c r="D23" s="17">
        <f t="shared" si="6"/>
        <v>7717.5999999999995</v>
      </c>
      <c r="E23" s="17">
        <f t="shared" si="6"/>
        <v>7717.5999999999995</v>
      </c>
      <c r="F23" s="17">
        <f t="shared" si="6"/>
        <v>7717.5999999999995</v>
      </c>
      <c r="G23" s="17">
        <f t="shared" si="6"/>
        <v>7717.5999999999995</v>
      </c>
      <c r="H23" s="17">
        <f t="shared" si="6"/>
        <v>7717.5999999999995</v>
      </c>
      <c r="I23" s="17">
        <f t="shared" si="6"/>
        <v>7717.5999999999995</v>
      </c>
      <c r="J23" s="17">
        <f t="shared" si="6"/>
        <v>7717.5999999999995</v>
      </c>
      <c r="K23" s="17">
        <f t="shared" si="6"/>
        <v>7717.5999999999995</v>
      </c>
      <c r="L23" s="17">
        <f t="shared" si="6"/>
        <v>7717.5999999999995</v>
      </c>
      <c r="M23" s="17">
        <f t="shared" si="6"/>
        <v>7717.5999999999995</v>
      </c>
      <c r="N23" s="17">
        <f t="shared" si="5"/>
        <v>92611.200000000012</v>
      </c>
    </row>
    <row r="24" spans="1:15" x14ac:dyDescent="0.3">
      <c r="A24" s="24" t="s">
        <v>22</v>
      </c>
      <c r="B24" s="17">
        <v>1628</v>
      </c>
      <c r="C24" s="17">
        <f t="shared" si="6"/>
        <v>1628</v>
      </c>
      <c r="D24" s="17">
        <f t="shared" si="6"/>
        <v>1628</v>
      </c>
      <c r="E24" s="17">
        <f t="shared" si="6"/>
        <v>1628</v>
      </c>
      <c r="F24" s="17">
        <f t="shared" si="6"/>
        <v>1628</v>
      </c>
      <c r="G24" s="17">
        <f t="shared" si="6"/>
        <v>1628</v>
      </c>
      <c r="H24" s="17">
        <f t="shared" si="6"/>
        <v>1628</v>
      </c>
      <c r="I24" s="17">
        <f t="shared" si="6"/>
        <v>1628</v>
      </c>
      <c r="J24" s="17">
        <f t="shared" si="6"/>
        <v>1628</v>
      </c>
      <c r="K24" s="17">
        <f t="shared" si="6"/>
        <v>1628</v>
      </c>
      <c r="L24" s="17">
        <f t="shared" si="6"/>
        <v>1628</v>
      </c>
      <c r="M24" s="17">
        <f t="shared" si="6"/>
        <v>1628</v>
      </c>
      <c r="N24" s="17">
        <f t="shared" si="5"/>
        <v>19536</v>
      </c>
    </row>
    <row r="25" spans="1:15" x14ac:dyDescent="0.3">
      <c r="A25" s="24" t="s">
        <v>23</v>
      </c>
      <c r="B25" s="17">
        <f>N25/12</f>
        <v>4000</v>
      </c>
      <c r="C25" s="17">
        <f t="shared" si="6"/>
        <v>4000</v>
      </c>
      <c r="D25" s="17">
        <f t="shared" si="6"/>
        <v>4000</v>
      </c>
      <c r="E25" s="17">
        <f t="shared" si="6"/>
        <v>4000</v>
      </c>
      <c r="F25" s="17">
        <f t="shared" si="6"/>
        <v>4000</v>
      </c>
      <c r="G25" s="17">
        <f t="shared" si="6"/>
        <v>4000</v>
      </c>
      <c r="H25" s="17">
        <f t="shared" si="6"/>
        <v>4000</v>
      </c>
      <c r="I25" s="17">
        <f t="shared" si="6"/>
        <v>4000</v>
      </c>
      <c r="J25" s="17">
        <f t="shared" si="6"/>
        <v>4000</v>
      </c>
      <c r="K25" s="17">
        <f t="shared" si="6"/>
        <v>4000</v>
      </c>
      <c r="L25" s="17">
        <f t="shared" si="6"/>
        <v>4000</v>
      </c>
      <c r="M25" s="17">
        <f t="shared" si="6"/>
        <v>4000</v>
      </c>
      <c r="N25" s="17">
        <v>48000</v>
      </c>
    </row>
    <row r="26" spans="1:15" x14ac:dyDescent="0.3">
      <c r="A26" s="38" t="s">
        <v>41</v>
      </c>
      <c r="B26" s="17">
        <f>N26/12</f>
        <v>1000</v>
      </c>
      <c r="C26" s="17">
        <f t="shared" si="6"/>
        <v>1000</v>
      </c>
      <c r="D26" s="17">
        <f t="shared" si="6"/>
        <v>1000</v>
      </c>
      <c r="E26" s="17">
        <f t="shared" si="6"/>
        <v>1000</v>
      </c>
      <c r="F26" s="17">
        <f t="shared" si="6"/>
        <v>1000</v>
      </c>
      <c r="G26" s="17">
        <f t="shared" si="6"/>
        <v>1000</v>
      </c>
      <c r="H26" s="17">
        <f t="shared" si="6"/>
        <v>1000</v>
      </c>
      <c r="I26" s="17">
        <f t="shared" si="6"/>
        <v>1000</v>
      </c>
      <c r="J26" s="17">
        <f t="shared" si="6"/>
        <v>1000</v>
      </c>
      <c r="K26" s="17">
        <f t="shared" si="6"/>
        <v>1000</v>
      </c>
      <c r="L26" s="17">
        <f t="shared" si="6"/>
        <v>1000</v>
      </c>
      <c r="M26" s="17">
        <f t="shared" si="6"/>
        <v>1000</v>
      </c>
      <c r="N26" s="17">
        <v>12000</v>
      </c>
    </row>
    <row r="27" spans="1:15" x14ac:dyDescent="0.3">
      <c r="A27" s="38" t="s">
        <v>24</v>
      </c>
      <c r="B27" s="17">
        <f>N27/12</f>
        <v>2500</v>
      </c>
      <c r="C27" s="17">
        <f t="shared" si="6"/>
        <v>2500</v>
      </c>
      <c r="D27" s="17">
        <f t="shared" si="6"/>
        <v>2500</v>
      </c>
      <c r="E27" s="17">
        <f t="shared" si="6"/>
        <v>2500</v>
      </c>
      <c r="F27" s="17">
        <f t="shared" si="6"/>
        <v>2500</v>
      </c>
      <c r="G27" s="17">
        <f t="shared" si="6"/>
        <v>2500</v>
      </c>
      <c r="H27" s="17">
        <f t="shared" si="6"/>
        <v>2500</v>
      </c>
      <c r="I27" s="17">
        <f t="shared" si="6"/>
        <v>2500</v>
      </c>
      <c r="J27" s="17">
        <f t="shared" si="6"/>
        <v>2500</v>
      </c>
      <c r="K27" s="17">
        <f t="shared" si="6"/>
        <v>2500</v>
      </c>
      <c r="L27" s="17">
        <f t="shared" si="6"/>
        <v>2500</v>
      </c>
      <c r="M27" s="17">
        <f t="shared" si="6"/>
        <v>2500</v>
      </c>
      <c r="N27" s="17">
        <v>30000</v>
      </c>
    </row>
    <row r="28" spans="1:15" x14ac:dyDescent="0.3">
      <c r="A28" s="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8"/>
      <c r="O28" s="36">
        <f>N28</f>
        <v>0</v>
      </c>
    </row>
    <row r="29" spans="1:15" x14ac:dyDescent="0.3">
      <c r="A29" s="16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5" x14ac:dyDescent="0.3">
      <c r="A30" s="27" t="s">
        <v>26</v>
      </c>
      <c r="B30" s="17">
        <v>250</v>
      </c>
      <c r="C30" s="17">
        <f>B30</f>
        <v>250</v>
      </c>
      <c r="D30" s="17">
        <f t="shared" ref="D30:M41" si="7">C30</f>
        <v>250</v>
      </c>
      <c r="E30" s="17">
        <f t="shared" si="7"/>
        <v>250</v>
      </c>
      <c r="F30" s="17">
        <f t="shared" si="7"/>
        <v>250</v>
      </c>
      <c r="G30" s="17">
        <f t="shared" si="7"/>
        <v>250</v>
      </c>
      <c r="H30" s="17">
        <f t="shared" si="7"/>
        <v>250</v>
      </c>
      <c r="I30" s="17">
        <f t="shared" si="7"/>
        <v>250</v>
      </c>
      <c r="J30" s="17">
        <f t="shared" si="7"/>
        <v>250</v>
      </c>
      <c r="K30" s="17">
        <f t="shared" si="7"/>
        <v>250</v>
      </c>
      <c r="L30" s="17">
        <f t="shared" si="7"/>
        <v>250</v>
      </c>
      <c r="M30" s="17">
        <f t="shared" si="7"/>
        <v>250</v>
      </c>
      <c r="N30" s="17">
        <f t="shared" ref="N30:N41" si="8">SUM(B30:M30)</f>
        <v>3000</v>
      </c>
    </row>
    <row r="31" spans="1:15" x14ac:dyDescent="0.3">
      <c r="A31" s="24" t="s">
        <v>27</v>
      </c>
      <c r="B31" s="17">
        <f>N31/12</f>
        <v>666.66666666666663</v>
      </c>
      <c r="C31" s="17">
        <f t="shared" ref="C31:C38" si="9">B31</f>
        <v>666.66666666666663</v>
      </c>
      <c r="D31" s="17">
        <f t="shared" si="7"/>
        <v>666.66666666666663</v>
      </c>
      <c r="E31" s="17">
        <f t="shared" si="7"/>
        <v>666.66666666666663</v>
      </c>
      <c r="F31" s="17">
        <f t="shared" si="7"/>
        <v>666.66666666666663</v>
      </c>
      <c r="G31" s="17">
        <f t="shared" si="7"/>
        <v>666.66666666666663</v>
      </c>
      <c r="H31" s="17">
        <f t="shared" si="7"/>
        <v>666.66666666666663</v>
      </c>
      <c r="I31" s="17">
        <f t="shared" si="7"/>
        <v>666.66666666666663</v>
      </c>
      <c r="J31" s="17">
        <f t="shared" si="7"/>
        <v>666.66666666666663</v>
      </c>
      <c r="K31" s="17">
        <f t="shared" si="7"/>
        <v>666.66666666666663</v>
      </c>
      <c r="L31" s="17">
        <f t="shared" si="7"/>
        <v>666.66666666666663</v>
      </c>
      <c r="M31" s="17">
        <f t="shared" si="7"/>
        <v>666.66666666666663</v>
      </c>
      <c r="N31" s="17">
        <v>8000</v>
      </c>
    </row>
    <row r="32" spans="1:15" x14ac:dyDescent="0.3">
      <c r="A32" s="27" t="s">
        <v>28</v>
      </c>
      <c r="B32" s="17">
        <f>310+140</f>
        <v>450</v>
      </c>
      <c r="C32" s="17">
        <f t="shared" si="9"/>
        <v>450</v>
      </c>
      <c r="D32" s="17">
        <f t="shared" si="7"/>
        <v>450</v>
      </c>
      <c r="E32" s="17">
        <f t="shared" si="7"/>
        <v>450</v>
      </c>
      <c r="F32" s="17">
        <f t="shared" si="7"/>
        <v>450</v>
      </c>
      <c r="G32" s="17">
        <f t="shared" si="7"/>
        <v>450</v>
      </c>
      <c r="H32" s="17">
        <f t="shared" si="7"/>
        <v>450</v>
      </c>
      <c r="I32" s="17">
        <f t="shared" si="7"/>
        <v>450</v>
      </c>
      <c r="J32" s="17">
        <f t="shared" si="7"/>
        <v>450</v>
      </c>
      <c r="K32" s="17">
        <f t="shared" si="7"/>
        <v>450</v>
      </c>
      <c r="L32" s="17">
        <f t="shared" si="7"/>
        <v>450</v>
      </c>
      <c r="M32" s="17">
        <f t="shared" si="7"/>
        <v>450</v>
      </c>
      <c r="N32" s="17">
        <v>5500</v>
      </c>
    </row>
    <row r="33" spans="1:15" x14ac:dyDescent="0.3">
      <c r="A33" s="24" t="s">
        <v>29</v>
      </c>
      <c r="B33" s="17">
        <v>2500</v>
      </c>
      <c r="C33" s="17">
        <f t="shared" si="9"/>
        <v>2500</v>
      </c>
      <c r="D33" s="17">
        <f t="shared" si="7"/>
        <v>2500</v>
      </c>
      <c r="E33" s="17">
        <f t="shared" si="7"/>
        <v>2500</v>
      </c>
      <c r="F33" s="17">
        <f t="shared" si="7"/>
        <v>2500</v>
      </c>
      <c r="G33" s="17">
        <f t="shared" si="7"/>
        <v>2500</v>
      </c>
      <c r="H33" s="17">
        <f t="shared" si="7"/>
        <v>2500</v>
      </c>
      <c r="I33" s="17">
        <f t="shared" si="7"/>
        <v>2500</v>
      </c>
      <c r="J33" s="17">
        <f t="shared" si="7"/>
        <v>2500</v>
      </c>
      <c r="K33" s="17">
        <f t="shared" si="7"/>
        <v>2500</v>
      </c>
      <c r="L33" s="17">
        <f t="shared" si="7"/>
        <v>2500</v>
      </c>
      <c r="M33" s="17">
        <f t="shared" si="7"/>
        <v>2500</v>
      </c>
      <c r="N33" s="17">
        <v>32000</v>
      </c>
    </row>
    <row r="34" spans="1:15" x14ac:dyDescent="0.3">
      <c r="A34" s="24" t="s">
        <v>49</v>
      </c>
      <c r="B34" s="17">
        <f>N34/12</f>
        <v>500</v>
      </c>
      <c r="C34" s="17">
        <f t="shared" si="9"/>
        <v>500</v>
      </c>
      <c r="D34" s="17">
        <f t="shared" si="7"/>
        <v>500</v>
      </c>
      <c r="E34" s="17">
        <f t="shared" si="7"/>
        <v>500</v>
      </c>
      <c r="F34" s="17">
        <f t="shared" si="7"/>
        <v>500</v>
      </c>
      <c r="G34" s="17">
        <f t="shared" si="7"/>
        <v>500</v>
      </c>
      <c r="H34" s="17">
        <f t="shared" si="7"/>
        <v>500</v>
      </c>
      <c r="I34" s="17">
        <f t="shared" si="7"/>
        <v>500</v>
      </c>
      <c r="J34" s="17">
        <f t="shared" si="7"/>
        <v>500</v>
      </c>
      <c r="K34" s="17">
        <f t="shared" si="7"/>
        <v>500</v>
      </c>
      <c r="L34" s="17">
        <f t="shared" si="7"/>
        <v>500</v>
      </c>
      <c r="M34" s="17">
        <f t="shared" si="7"/>
        <v>500</v>
      </c>
      <c r="N34" s="17">
        <v>6000</v>
      </c>
    </row>
    <row r="35" spans="1:15" x14ac:dyDescent="0.3">
      <c r="A35" s="24" t="s">
        <v>30</v>
      </c>
      <c r="B35" s="17">
        <f>N35/12</f>
        <v>458.33333333333331</v>
      </c>
      <c r="C35" s="17">
        <f t="shared" si="9"/>
        <v>458.33333333333331</v>
      </c>
      <c r="D35" s="17">
        <f t="shared" si="7"/>
        <v>458.33333333333331</v>
      </c>
      <c r="E35" s="17">
        <f t="shared" si="7"/>
        <v>458.33333333333331</v>
      </c>
      <c r="F35" s="17">
        <f t="shared" si="7"/>
        <v>458.33333333333331</v>
      </c>
      <c r="G35" s="17">
        <f t="shared" si="7"/>
        <v>458.33333333333331</v>
      </c>
      <c r="H35" s="17">
        <f t="shared" si="7"/>
        <v>458.33333333333331</v>
      </c>
      <c r="I35" s="17">
        <f t="shared" si="7"/>
        <v>458.33333333333331</v>
      </c>
      <c r="J35" s="17">
        <f t="shared" si="7"/>
        <v>458.33333333333331</v>
      </c>
      <c r="K35" s="17">
        <f t="shared" si="7"/>
        <v>458.33333333333331</v>
      </c>
      <c r="L35" s="17">
        <f t="shared" si="7"/>
        <v>458.33333333333331</v>
      </c>
      <c r="M35" s="17">
        <f t="shared" si="7"/>
        <v>458.33333333333331</v>
      </c>
      <c r="N35" s="17">
        <v>5500</v>
      </c>
    </row>
    <row r="36" spans="1:15" x14ac:dyDescent="0.3">
      <c r="A36" s="24" t="s">
        <v>31</v>
      </c>
      <c r="B36" s="17">
        <f>N36/12</f>
        <v>1500</v>
      </c>
      <c r="C36" s="17">
        <f t="shared" si="9"/>
        <v>1500</v>
      </c>
      <c r="D36" s="17">
        <f t="shared" si="7"/>
        <v>1500</v>
      </c>
      <c r="E36" s="17">
        <f t="shared" si="7"/>
        <v>1500</v>
      </c>
      <c r="F36" s="17">
        <f t="shared" si="7"/>
        <v>1500</v>
      </c>
      <c r="G36" s="17">
        <f t="shared" si="7"/>
        <v>1500</v>
      </c>
      <c r="H36" s="17">
        <f t="shared" si="7"/>
        <v>1500</v>
      </c>
      <c r="I36" s="17">
        <f t="shared" si="7"/>
        <v>1500</v>
      </c>
      <c r="J36" s="17">
        <f t="shared" si="7"/>
        <v>1500</v>
      </c>
      <c r="K36" s="17">
        <f t="shared" si="7"/>
        <v>1500</v>
      </c>
      <c r="L36" s="17">
        <f t="shared" si="7"/>
        <v>1500</v>
      </c>
      <c r="M36" s="17">
        <f t="shared" si="7"/>
        <v>1500</v>
      </c>
      <c r="N36" s="17">
        <v>18000</v>
      </c>
    </row>
    <row r="37" spans="1:15" x14ac:dyDescent="0.3">
      <c r="A37" s="24" t="s">
        <v>32</v>
      </c>
      <c r="B37" s="17">
        <v>120</v>
      </c>
      <c r="C37" s="17">
        <f t="shared" si="9"/>
        <v>120</v>
      </c>
      <c r="D37" s="17">
        <f t="shared" si="7"/>
        <v>120</v>
      </c>
      <c r="E37" s="17">
        <f t="shared" si="7"/>
        <v>120</v>
      </c>
      <c r="F37" s="17">
        <f t="shared" si="7"/>
        <v>120</v>
      </c>
      <c r="G37" s="17">
        <f t="shared" si="7"/>
        <v>120</v>
      </c>
      <c r="H37" s="17">
        <f t="shared" si="7"/>
        <v>120</v>
      </c>
      <c r="I37" s="17">
        <f t="shared" si="7"/>
        <v>120</v>
      </c>
      <c r="J37" s="17">
        <f t="shared" si="7"/>
        <v>120</v>
      </c>
      <c r="K37" s="17">
        <f t="shared" si="7"/>
        <v>120</v>
      </c>
      <c r="L37" s="17">
        <f t="shared" si="7"/>
        <v>120</v>
      </c>
      <c r="M37" s="17">
        <f t="shared" si="7"/>
        <v>120</v>
      </c>
      <c r="N37" s="17">
        <f t="shared" si="8"/>
        <v>1440</v>
      </c>
    </row>
    <row r="38" spans="1:15" x14ac:dyDescent="0.3">
      <c r="A38" s="24" t="s">
        <v>33</v>
      </c>
      <c r="B38" s="17">
        <f>N38/12</f>
        <v>41250</v>
      </c>
      <c r="C38" s="17">
        <f t="shared" si="9"/>
        <v>41250</v>
      </c>
      <c r="D38" s="17">
        <f t="shared" si="7"/>
        <v>41250</v>
      </c>
      <c r="E38" s="17">
        <f t="shared" si="7"/>
        <v>41250</v>
      </c>
      <c r="F38" s="17">
        <f t="shared" si="7"/>
        <v>41250</v>
      </c>
      <c r="G38" s="17">
        <f t="shared" si="7"/>
        <v>41250</v>
      </c>
      <c r="H38" s="17">
        <f t="shared" si="7"/>
        <v>41250</v>
      </c>
      <c r="I38" s="17">
        <f t="shared" si="7"/>
        <v>41250</v>
      </c>
      <c r="J38" s="17">
        <f t="shared" si="7"/>
        <v>41250</v>
      </c>
      <c r="K38" s="17">
        <f t="shared" si="7"/>
        <v>41250</v>
      </c>
      <c r="L38" s="17">
        <f t="shared" si="7"/>
        <v>41250</v>
      </c>
      <c r="M38" s="17">
        <f t="shared" si="7"/>
        <v>41250</v>
      </c>
      <c r="N38" s="17">
        <v>495000</v>
      </c>
    </row>
    <row r="39" spans="1:15" x14ac:dyDescent="0.3">
      <c r="A39" s="24" t="s">
        <v>34</v>
      </c>
      <c r="B39" s="17">
        <f>N39/12</f>
        <v>183.33333333333334</v>
      </c>
      <c r="C39" s="17">
        <f>B39</f>
        <v>183.33333333333334</v>
      </c>
      <c r="D39" s="17">
        <f t="shared" si="7"/>
        <v>183.33333333333334</v>
      </c>
      <c r="E39" s="17">
        <f t="shared" si="7"/>
        <v>183.33333333333334</v>
      </c>
      <c r="F39" s="17">
        <f t="shared" si="7"/>
        <v>183.33333333333334</v>
      </c>
      <c r="G39" s="17">
        <f t="shared" si="7"/>
        <v>183.33333333333334</v>
      </c>
      <c r="H39" s="17">
        <f t="shared" si="7"/>
        <v>183.33333333333334</v>
      </c>
      <c r="I39" s="17">
        <f t="shared" si="7"/>
        <v>183.33333333333334</v>
      </c>
      <c r="J39" s="17">
        <f t="shared" si="7"/>
        <v>183.33333333333334</v>
      </c>
      <c r="K39" s="17">
        <f t="shared" si="7"/>
        <v>183.33333333333334</v>
      </c>
      <c r="L39" s="17">
        <f t="shared" si="7"/>
        <v>183.33333333333334</v>
      </c>
      <c r="M39" s="17">
        <f t="shared" si="7"/>
        <v>183.33333333333334</v>
      </c>
      <c r="N39" s="17">
        <v>2200</v>
      </c>
    </row>
    <row r="40" spans="1:15" x14ac:dyDescent="0.3">
      <c r="A40" s="24" t="s">
        <v>35</v>
      </c>
      <c r="B40" s="17">
        <v>300</v>
      </c>
      <c r="C40" s="17">
        <f>B40</f>
        <v>300</v>
      </c>
      <c r="D40" s="17">
        <f t="shared" si="7"/>
        <v>300</v>
      </c>
      <c r="E40" s="17">
        <f t="shared" si="7"/>
        <v>300</v>
      </c>
      <c r="F40" s="17">
        <f t="shared" si="7"/>
        <v>300</v>
      </c>
      <c r="G40" s="17">
        <f t="shared" si="7"/>
        <v>300</v>
      </c>
      <c r="H40" s="17">
        <f t="shared" si="7"/>
        <v>300</v>
      </c>
      <c r="I40" s="17">
        <f t="shared" si="7"/>
        <v>300</v>
      </c>
      <c r="J40" s="17">
        <f t="shared" si="7"/>
        <v>300</v>
      </c>
      <c r="K40" s="17">
        <f t="shared" si="7"/>
        <v>300</v>
      </c>
      <c r="L40" s="17">
        <f t="shared" si="7"/>
        <v>300</v>
      </c>
      <c r="M40" s="17">
        <f t="shared" si="7"/>
        <v>300</v>
      </c>
      <c r="N40" s="17">
        <f t="shared" si="8"/>
        <v>3600</v>
      </c>
    </row>
    <row r="41" spans="1:15" x14ac:dyDescent="0.3">
      <c r="A41" s="24" t="s">
        <v>36</v>
      </c>
      <c r="B41" s="17">
        <f>N41/12</f>
        <v>83.333333333333329</v>
      </c>
      <c r="C41" s="17">
        <f>B41</f>
        <v>83.333333333333329</v>
      </c>
      <c r="D41" s="17">
        <f t="shared" si="7"/>
        <v>83.333333333333329</v>
      </c>
      <c r="E41" s="17">
        <f t="shared" si="7"/>
        <v>83.333333333333329</v>
      </c>
      <c r="F41" s="17">
        <f t="shared" si="7"/>
        <v>83.333333333333329</v>
      </c>
      <c r="G41" s="17">
        <f t="shared" si="7"/>
        <v>83.333333333333329</v>
      </c>
      <c r="H41" s="17">
        <f t="shared" si="7"/>
        <v>83.333333333333329</v>
      </c>
      <c r="I41" s="17">
        <f t="shared" si="7"/>
        <v>83.333333333333329</v>
      </c>
      <c r="J41" s="17">
        <f t="shared" si="7"/>
        <v>83.333333333333329</v>
      </c>
      <c r="K41" s="17">
        <f t="shared" si="7"/>
        <v>83.333333333333329</v>
      </c>
      <c r="L41" s="17">
        <f t="shared" si="7"/>
        <v>83.333333333333329</v>
      </c>
      <c r="M41" s="17">
        <f t="shared" si="7"/>
        <v>83.333333333333329</v>
      </c>
      <c r="N41" s="17">
        <v>1000</v>
      </c>
    </row>
    <row r="42" spans="1:15" ht="19.5" thickBot="1" x14ac:dyDescent="0.35">
      <c r="A42" s="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19"/>
    </row>
    <row r="43" spans="1:15" ht="19.5" thickBot="1" x14ac:dyDescent="0.35">
      <c r="A43" s="20" t="s">
        <v>37</v>
      </c>
      <c r="B43" s="21">
        <f t="shared" ref="B43:M43" si="10">SUM(B15:B42)</f>
        <v>69307.266666666663</v>
      </c>
      <c r="C43" s="21">
        <f t="shared" si="10"/>
        <v>69307.266666666663</v>
      </c>
      <c r="D43" s="21">
        <f t="shared" si="10"/>
        <v>69307.266666666663</v>
      </c>
      <c r="E43" s="21">
        <f t="shared" si="10"/>
        <v>69307.266666666663</v>
      </c>
      <c r="F43" s="21">
        <f t="shared" si="10"/>
        <v>69307.266666666663</v>
      </c>
      <c r="G43" s="21">
        <f t="shared" si="10"/>
        <v>69307.266666666663</v>
      </c>
      <c r="H43" s="21">
        <f t="shared" si="10"/>
        <v>69307.266666666663</v>
      </c>
      <c r="I43" s="21">
        <f t="shared" si="10"/>
        <v>69307.266666666663</v>
      </c>
      <c r="J43" s="21">
        <f t="shared" si="10"/>
        <v>69307.266666666663</v>
      </c>
      <c r="K43" s="21">
        <f t="shared" si="10"/>
        <v>69307.266666666663</v>
      </c>
      <c r="L43" s="21">
        <f t="shared" si="10"/>
        <v>69307.266666666663</v>
      </c>
      <c r="M43" s="21">
        <f t="shared" si="10"/>
        <v>69307.266666666663</v>
      </c>
      <c r="N43" s="22">
        <f>SUM(N15:N42)</f>
        <v>833787.2</v>
      </c>
      <c r="O43" s="36">
        <f>N43</f>
        <v>833787.2</v>
      </c>
    </row>
    <row r="44" spans="1:15" ht="19.5" thickBot="1" x14ac:dyDescent="0.35">
      <c r="A44" s="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9"/>
    </row>
    <row r="45" spans="1:15" ht="19.5" thickBot="1" x14ac:dyDescent="0.35">
      <c r="A45" s="20" t="s">
        <v>42</v>
      </c>
      <c r="B45" s="21">
        <f t="shared" ref="B45:M45" si="11">B11-B43</f>
        <v>7854.6233333333221</v>
      </c>
      <c r="C45" s="21">
        <f t="shared" si="11"/>
        <v>7854.6233333333221</v>
      </c>
      <c r="D45" s="21">
        <f t="shared" si="11"/>
        <v>7854.6233333333221</v>
      </c>
      <c r="E45" s="21">
        <f t="shared" si="11"/>
        <v>7854.6233333333221</v>
      </c>
      <c r="F45" s="21">
        <f t="shared" si="11"/>
        <v>7854.6233333333221</v>
      </c>
      <c r="G45" s="21">
        <f t="shared" si="11"/>
        <v>7854.6233333333221</v>
      </c>
      <c r="H45" s="21">
        <f t="shared" si="11"/>
        <v>7854.6233333333221</v>
      </c>
      <c r="I45" s="21">
        <f t="shared" si="11"/>
        <v>7854.6233333333221</v>
      </c>
      <c r="J45" s="21">
        <f t="shared" si="11"/>
        <v>7854.6233333333221</v>
      </c>
      <c r="K45" s="21">
        <f t="shared" si="11"/>
        <v>7854.6233333333221</v>
      </c>
      <c r="L45" s="21">
        <f t="shared" si="11"/>
        <v>7854.6233333333221</v>
      </c>
      <c r="M45" s="21">
        <f t="shared" si="11"/>
        <v>7854.6233333333221</v>
      </c>
      <c r="N45" s="22">
        <f>SUM(B45:M45)</f>
        <v>94255.479999999865</v>
      </c>
      <c r="O45" s="36" t="e">
        <f>O11-N43</f>
        <v>#REF!</v>
      </c>
    </row>
    <row r="46" spans="1:15" ht="19.5" thickBot="1" x14ac:dyDescent="0.35">
      <c r="A46" s="20"/>
    </row>
  </sheetData>
  <pageMargins left="0.2" right="0.2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6"/>
  <sheetViews>
    <sheetView tabSelected="1" topLeftCell="A3" workbookViewId="0">
      <selection activeCell="A46" sqref="A46"/>
    </sheetView>
  </sheetViews>
  <sheetFormatPr defaultRowHeight="18.75" x14ac:dyDescent="0.3"/>
  <cols>
    <col min="1" max="1" width="40.140625" customWidth="1"/>
    <col min="2" max="2" width="15.85546875" customWidth="1"/>
    <col min="3" max="13" width="15.140625" customWidth="1"/>
    <col min="14" max="14" width="17.28515625" customWidth="1"/>
    <col min="15" max="15" width="18.5703125" style="31" hidden="1" customWidth="1"/>
  </cols>
  <sheetData>
    <row r="1" spans="1:15" ht="27.75" x14ac:dyDescent="0.4">
      <c r="A1" s="1"/>
      <c r="B1" s="2"/>
      <c r="C1" s="2"/>
      <c r="D1" s="2"/>
      <c r="E1" s="2"/>
      <c r="F1" s="3" t="s">
        <v>50</v>
      </c>
      <c r="G1" s="2"/>
      <c r="H1" s="2"/>
      <c r="I1" s="2"/>
      <c r="J1" s="2"/>
      <c r="K1" s="2"/>
      <c r="L1" s="2"/>
      <c r="M1" s="2"/>
      <c r="N1" s="2"/>
    </row>
    <row r="2" spans="1:15" x14ac:dyDescent="0.3">
      <c r="A2" s="1"/>
      <c r="B2" s="2"/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</row>
    <row r="3" spans="1:15" x14ac:dyDescent="0.3">
      <c r="A3" s="5"/>
      <c r="B3" s="6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</row>
    <row r="4" spans="1:15" x14ac:dyDescent="0.3">
      <c r="A4" s="5" t="s">
        <v>54</v>
      </c>
      <c r="B4" s="6">
        <f>60410*0.92*1.029</f>
        <v>57188.938799999996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18" x14ac:dyDescent="0.25">
      <c r="A5" s="5" t="s">
        <v>44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9" t="s">
        <v>39</v>
      </c>
    </row>
    <row r="6" spans="1:15" x14ac:dyDescent="0.3">
      <c r="A6" s="8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37" t="s">
        <v>40</v>
      </c>
    </row>
    <row r="7" spans="1:15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32"/>
    </row>
    <row r="8" spans="1:15" x14ac:dyDescent="0.3">
      <c r="A8" s="14" t="s">
        <v>55</v>
      </c>
      <c r="B8" s="15">
        <f>B4</f>
        <v>57188.938799999996</v>
      </c>
      <c r="C8" s="15">
        <f>B8</f>
        <v>57188.938799999996</v>
      </c>
      <c r="D8" s="15">
        <f t="shared" ref="D8:M9" si="0">C8</f>
        <v>57188.938799999996</v>
      </c>
      <c r="E8" s="15">
        <f t="shared" si="0"/>
        <v>57188.938799999996</v>
      </c>
      <c r="F8" s="15">
        <f t="shared" si="0"/>
        <v>57188.938799999996</v>
      </c>
      <c r="G8" s="15">
        <f t="shared" si="0"/>
        <v>57188.938799999996</v>
      </c>
      <c r="H8" s="15">
        <f t="shared" si="0"/>
        <v>57188.938799999996</v>
      </c>
      <c r="I8" s="15">
        <f t="shared" si="0"/>
        <v>57188.938799999996</v>
      </c>
      <c r="J8" s="15">
        <f t="shared" si="0"/>
        <v>57188.938799999996</v>
      </c>
      <c r="K8" s="15">
        <f t="shared" si="0"/>
        <v>57188.938799999996</v>
      </c>
      <c r="L8" s="15">
        <f t="shared" si="0"/>
        <v>57188.938799999996</v>
      </c>
      <c r="M8" s="15">
        <f t="shared" si="0"/>
        <v>57188.938799999996</v>
      </c>
      <c r="N8" s="15">
        <f>SUM(B8:M8)</f>
        <v>686267.26559999993</v>
      </c>
      <c r="O8" s="30">
        <f>51270*12</f>
        <v>615240</v>
      </c>
    </row>
    <row r="9" spans="1:15" x14ac:dyDescent="0.3">
      <c r="A9" s="16" t="s">
        <v>14</v>
      </c>
      <c r="B9" s="17">
        <v>15000</v>
      </c>
      <c r="C9" s="17">
        <f>B9</f>
        <v>15000</v>
      </c>
      <c r="D9" s="17">
        <f t="shared" si="0"/>
        <v>15000</v>
      </c>
      <c r="E9" s="17">
        <f t="shared" si="0"/>
        <v>15000</v>
      </c>
      <c r="F9" s="17">
        <f t="shared" si="0"/>
        <v>15000</v>
      </c>
      <c r="G9" s="17">
        <f t="shared" si="0"/>
        <v>15000</v>
      </c>
      <c r="H9" s="17">
        <f t="shared" si="0"/>
        <v>15000</v>
      </c>
      <c r="I9" s="17">
        <f t="shared" si="0"/>
        <v>15000</v>
      </c>
      <c r="J9" s="17">
        <f t="shared" si="0"/>
        <v>15000</v>
      </c>
      <c r="K9" s="17">
        <f t="shared" si="0"/>
        <v>15000</v>
      </c>
      <c r="L9" s="17">
        <f t="shared" si="0"/>
        <v>15000</v>
      </c>
      <c r="M9" s="17">
        <f t="shared" si="0"/>
        <v>15000</v>
      </c>
      <c r="N9" s="17">
        <f>SUM(B9:M9)</f>
        <v>180000</v>
      </c>
      <c r="O9" s="30">
        <f>N9</f>
        <v>180000</v>
      </c>
    </row>
    <row r="10" spans="1:15" ht="19.5" thickBot="1" x14ac:dyDescent="0.35">
      <c r="A10" s="18"/>
      <c r="B10" s="19"/>
      <c r="C10" s="19" t="s">
        <v>15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2"/>
    </row>
    <row r="11" spans="1:15" thickBot="1" x14ac:dyDescent="0.3">
      <c r="A11" s="20" t="s">
        <v>16</v>
      </c>
      <c r="B11" s="21">
        <f>B8+B9</f>
        <v>72188.938800000004</v>
      </c>
      <c r="C11" s="21">
        <f t="shared" ref="C11:M11" si="1">C8+C9</f>
        <v>72188.938800000004</v>
      </c>
      <c r="D11" s="21">
        <f t="shared" si="1"/>
        <v>72188.938800000004</v>
      </c>
      <c r="E11" s="21">
        <f t="shared" si="1"/>
        <v>72188.938800000004</v>
      </c>
      <c r="F11" s="21">
        <f t="shared" si="1"/>
        <v>72188.938800000004</v>
      </c>
      <c r="G11" s="21">
        <f t="shared" si="1"/>
        <v>72188.938800000004</v>
      </c>
      <c r="H11" s="21">
        <f t="shared" si="1"/>
        <v>72188.938800000004</v>
      </c>
      <c r="I11" s="21">
        <f t="shared" si="1"/>
        <v>72188.938800000004</v>
      </c>
      <c r="J11" s="21">
        <f t="shared" si="1"/>
        <v>72188.938800000004</v>
      </c>
      <c r="K11" s="21">
        <f t="shared" si="1"/>
        <v>72188.938800000004</v>
      </c>
      <c r="L11" s="21">
        <f t="shared" si="1"/>
        <v>72188.938800000004</v>
      </c>
      <c r="M11" s="21">
        <f t="shared" si="1"/>
        <v>72188.938800000004</v>
      </c>
      <c r="N11" s="21">
        <f>N8+N9</f>
        <v>866267.26559999993</v>
      </c>
      <c r="O11" s="33" t="e">
        <f>O8+O9+#REF!</f>
        <v>#REF!</v>
      </c>
    </row>
    <row r="12" spans="1:15" x14ac:dyDescent="0.3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9"/>
      <c r="O12" s="32"/>
    </row>
    <row r="13" spans="1:15" x14ac:dyDescent="0.3">
      <c r="A13" s="8" t="s">
        <v>17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9"/>
      <c r="O13" s="32"/>
    </row>
    <row r="14" spans="1:15" x14ac:dyDescent="0.3">
      <c r="A14" s="1"/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3"/>
      <c r="N14" s="19"/>
      <c r="O14" s="32"/>
    </row>
    <row r="15" spans="1:15" ht="19.5" thickBot="1" x14ac:dyDescent="0.35">
      <c r="A15" s="16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2"/>
    </row>
    <row r="16" spans="1:15" thickBot="1" x14ac:dyDescent="0.3">
      <c r="A16" s="24" t="s">
        <v>19</v>
      </c>
      <c r="B16" s="17">
        <v>700</v>
      </c>
      <c r="C16" s="17">
        <f>B16</f>
        <v>700</v>
      </c>
      <c r="D16" s="17">
        <f t="shared" ref="D16:M16" si="2">C16</f>
        <v>700</v>
      </c>
      <c r="E16" s="17">
        <f t="shared" si="2"/>
        <v>700</v>
      </c>
      <c r="F16" s="17">
        <f t="shared" si="2"/>
        <v>700</v>
      </c>
      <c r="G16" s="17">
        <f t="shared" si="2"/>
        <v>700</v>
      </c>
      <c r="H16" s="17">
        <f t="shared" si="2"/>
        <v>700</v>
      </c>
      <c r="I16" s="17">
        <f t="shared" si="2"/>
        <v>700</v>
      </c>
      <c r="J16" s="17">
        <f t="shared" si="2"/>
        <v>700</v>
      </c>
      <c r="K16" s="17">
        <f t="shared" si="2"/>
        <v>700</v>
      </c>
      <c r="L16" s="17">
        <f t="shared" si="2"/>
        <v>700</v>
      </c>
      <c r="M16" s="17">
        <f t="shared" si="2"/>
        <v>700</v>
      </c>
      <c r="N16" s="17">
        <f t="shared" ref="N16" si="3">SUM(B16:M16)</f>
        <v>8400</v>
      </c>
      <c r="O16" s="33">
        <f>N16</f>
        <v>8400</v>
      </c>
    </row>
    <row r="17" spans="1:15" x14ac:dyDescent="0.3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2"/>
    </row>
    <row r="18" spans="1:15" x14ac:dyDescent="0.3">
      <c r="A18" s="25" t="s">
        <v>20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2"/>
    </row>
    <row r="19" spans="1:15" x14ac:dyDescent="0.3">
      <c r="A19" s="24" t="s">
        <v>38</v>
      </c>
      <c r="B19" s="17">
        <v>1000</v>
      </c>
      <c r="C19" s="17">
        <f>B19</f>
        <v>1000</v>
      </c>
      <c r="D19" s="17">
        <f t="shared" ref="D19:M19" si="4">C19</f>
        <v>1000</v>
      </c>
      <c r="E19" s="17">
        <f t="shared" si="4"/>
        <v>1000</v>
      </c>
      <c r="F19" s="17">
        <f t="shared" si="4"/>
        <v>1000</v>
      </c>
      <c r="G19" s="17">
        <f t="shared" si="4"/>
        <v>1000</v>
      </c>
      <c r="H19" s="17">
        <f t="shared" si="4"/>
        <v>1000</v>
      </c>
      <c r="I19" s="17">
        <f t="shared" si="4"/>
        <v>1000</v>
      </c>
      <c r="J19" s="17">
        <f t="shared" si="4"/>
        <v>1000</v>
      </c>
      <c r="K19" s="17">
        <f t="shared" si="4"/>
        <v>1000</v>
      </c>
      <c r="L19" s="17">
        <f t="shared" si="4"/>
        <v>1000</v>
      </c>
      <c r="M19" s="17">
        <f t="shared" si="4"/>
        <v>1000</v>
      </c>
      <c r="N19" s="17">
        <f t="shared" ref="N19:N24" si="5">SUM(B19:M19)</f>
        <v>12000</v>
      </c>
      <c r="O19" s="34">
        <f>N19</f>
        <v>12000</v>
      </c>
    </row>
    <row r="20" spans="1:15" x14ac:dyDescent="0.3">
      <c r="A20" s="26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5"/>
    </row>
    <row r="21" spans="1:15" x14ac:dyDescent="0.3">
      <c r="A21" s="16" t="s">
        <v>21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5"/>
    </row>
    <row r="22" spans="1:15" x14ac:dyDescent="0.3">
      <c r="A22" s="24" t="s">
        <v>47</v>
      </c>
      <c r="B22" s="17">
        <f>N22/12</f>
        <v>2500</v>
      </c>
      <c r="C22" s="17">
        <f t="shared" ref="C22:M27" si="6">B22</f>
        <v>2500</v>
      </c>
      <c r="D22" s="17">
        <f t="shared" si="6"/>
        <v>2500</v>
      </c>
      <c r="E22" s="17">
        <f t="shared" si="6"/>
        <v>2500</v>
      </c>
      <c r="F22" s="17">
        <f t="shared" si="6"/>
        <v>2500</v>
      </c>
      <c r="G22" s="17">
        <f t="shared" si="6"/>
        <v>2500</v>
      </c>
      <c r="H22" s="17">
        <f t="shared" si="6"/>
        <v>2500</v>
      </c>
      <c r="I22" s="17">
        <f t="shared" si="6"/>
        <v>2500</v>
      </c>
      <c r="J22" s="17">
        <f t="shared" si="6"/>
        <v>2500</v>
      </c>
      <c r="K22" s="17">
        <f t="shared" si="6"/>
        <v>2500</v>
      </c>
      <c r="L22" s="17">
        <f t="shared" si="6"/>
        <v>2500</v>
      </c>
      <c r="M22" s="17">
        <f t="shared" si="6"/>
        <v>2500</v>
      </c>
      <c r="N22" s="17">
        <v>30000</v>
      </c>
      <c r="O22" s="35"/>
    </row>
    <row r="23" spans="1:15" x14ac:dyDescent="0.3">
      <c r="A23" s="24" t="s">
        <v>48</v>
      </c>
      <c r="B23" s="17">
        <f>5068.23+2167.31+482.06</f>
        <v>7717.5999999999995</v>
      </c>
      <c r="C23" s="17">
        <f t="shared" si="6"/>
        <v>7717.5999999999995</v>
      </c>
      <c r="D23" s="17">
        <f t="shared" si="6"/>
        <v>7717.5999999999995</v>
      </c>
      <c r="E23" s="17">
        <f t="shared" si="6"/>
        <v>7717.5999999999995</v>
      </c>
      <c r="F23" s="17">
        <f t="shared" si="6"/>
        <v>7717.5999999999995</v>
      </c>
      <c r="G23" s="17">
        <f t="shared" si="6"/>
        <v>7717.5999999999995</v>
      </c>
      <c r="H23" s="17">
        <f t="shared" si="6"/>
        <v>7717.5999999999995</v>
      </c>
      <c r="I23" s="17">
        <f t="shared" si="6"/>
        <v>7717.5999999999995</v>
      </c>
      <c r="J23" s="17">
        <f t="shared" si="6"/>
        <v>7717.5999999999995</v>
      </c>
      <c r="K23" s="17">
        <f t="shared" si="6"/>
        <v>7717.5999999999995</v>
      </c>
      <c r="L23" s="17">
        <f t="shared" si="6"/>
        <v>7717.5999999999995</v>
      </c>
      <c r="M23" s="17">
        <f t="shared" si="6"/>
        <v>7717.5999999999995</v>
      </c>
      <c r="N23" s="17">
        <f t="shared" si="5"/>
        <v>92611.200000000012</v>
      </c>
    </row>
    <row r="24" spans="1:15" x14ac:dyDescent="0.3">
      <c r="A24" s="24" t="s">
        <v>22</v>
      </c>
      <c r="B24" s="17">
        <v>1628</v>
      </c>
      <c r="C24" s="17">
        <f t="shared" si="6"/>
        <v>1628</v>
      </c>
      <c r="D24" s="17">
        <f t="shared" si="6"/>
        <v>1628</v>
      </c>
      <c r="E24" s="17">
        <f t="shared" si="6"/>
        <v>1628</v>
      </c>
      <c r="F24" s="17">
        <f t="shared" si="6"/>
        <v>1628</v>
      </c>
      <c r="G24" s="17">
        <f t="shared" si="6"/>
        <v>1628</v>
      </c>
      <c r="H24" s="17">
        <f t="shared" si="6"/>
        <v>1628</v>
      </c>
      <c r="I24" s="17">
        <f t="shared" si="6"/>
        <v>1628</v>
      </c>
      <c r="J24" s="17">
        <f t="shared" si="6"/>
        <v>1628</v>
      </c>
      <c r="K24" s="17">
        <f t="shared" si="6"/>
        <v>1628</v>
      </c>
      <c r="L24" s="17">
        <f t="shared" si="6"/>
        <v>1628</v>
      </c>
      <c r="M24" s="17">
        <f t="shared" si="6"/>
        <v>1628</v>
      </c>
      <c r="N24" s="17">
        <f t="shared" si="5"/>
        <v>19536</v>
      </c>
    </row>
    <row r="25" spans="1:15" x14ac:dyDescent="0.3">
      <c r="A25" s="24" t="s">
        <v>23</v>
      </c>
      <c r="B25" s="17">
        <f>N25/12</f>
        <v>4000</v>
      </c>
      <c r="C25" s="17">
        <f t="shared" si="6"/>
        <v>4000</v>
      </c>
      <c r="D25" s="17">
        <f t="shared" si="6"/>
        <v>4000</v>
      </c>
      <c r="E25" s="17">
        <f t="shared" si="6"/>
        <v>4000</v>
      </c>
      <c r="F25" s="17">
        <f t="shared" si="6"/>
        <v>4000</v>
      </c>
      <c r="G25" s="17">
        <f t="shared" si="6"/>
        <v>4000</v>
      </c>
      <c r="H25" s="17">
        <f t="shared" si="6"/>
        <v>4000</v>
      </c>
      <c r="I25" s="17">
        <f t="shared" si="6"/>
        <v>4000</v>
      </c>
      <c r="J25" s="17">
        <f t="shared" si="6"/>
        <v>4000</v>
      </c>
      <c r="K25" s="17">
        <f t="shared" si="6"/>
        <v>4000</v>
      </c>
      <c r="L25" s="17">
        <f t="shared" si="6"/>
        <v>4000</v>
      </c>
      <c r="M25" s="17">
        <f t="shared" si="6"/>
        <v>4000</v>
      </c>
      <c r="N25" s="17">
        <v>48000</v>
      </c>
    </row>
    <row r="26" spans="1:15" x14ac:dyDescent="0.3">
      <c r="A26" s="38" t="s">
        <v>41</v>
      </c>
      <c r="B26" s="17">
        <f>N26/12</f>
        <v>1000</v>
      </c>
      <c r="C26" s="17">
        <f t="shared" si="6"/>
        <v>1000</v>
      </c>
      <c r="D26" s="17">
        <f t="shared" si="6"/>
        <v>1000</v>
      </c>
      <c r="E26" s="17">
        <f t="shared" si="6"/>
        <v>1000</v>
      </c>
      <c r="F26" s="17">
        <f t="shared" si="6"/>
        <v>1000</v>
      </c>
      <c r="G26" s="17">
        <f t="shared" si="6"/>
        <v>1000</v>
      </c>
      <c r="H26" s="17">
        <f t="shared" si="6"/>
        <v>1000</v>
      </c>
      <c r="I26" s="17">
        <f t="shared" si="6"/>
        <v>1000</v>
      </c>
      <c r="J26" s="17">
        <f t="shared" si="6"/>
        <v>1000</v>
      </c>
      <c r="K26" s="17">
        <f t="shared" si="6"/>
        <v>1000</v>
      </c>
      <c r="L26" s="17">
        <f t="shared" si="6"/>
        <v>1000</v>
      </c>
      <c r="M26" s="17">
        <f t="shared" si="6"/>
        <v>1000</v>
      </c>
      <c r="N26" s="17">
        <v>12000</v>
      </c>
    </row>
    <row r="27" spans="1:15" x14ac:dyDescent="0.3">
      <c r="A27" s="38" t="s">
        <v>24</v>
      </c>
      <c r="B27" s="17">
        <f>N27/12</f>
        <v>2500</v>
      </c>
      <c r="C27" s="17">
        <f t="shared" si="6"/>
        <v>2500</v>
      </c>
      <c r="D27" s="17">
        <f t="shared" si="6"/>
        <v>2500</v>
      </c>
      <c r="E27" s="17">
        <f t="shared" si="6"/>
        <v>2500</v>
      </c>
      <c r="F27" s="17">
        <f t="shared" si="6"/>
        <v>2500</v>
      </c>
      <c r="G27" s="17">
        <f t="shared" si="6"/>
        <v>2500</v>
      </c>
      <c r="H27" s="17">
        <f t="shared" si="6"/>
        <v>2500</v>
      </c>
      <c r="I27" s="17">
        <f t="shared" si="6"/>
        <v>2500</v>
      </c>
      <c r="J27" s="17">
        <f t="shared" si="6"/>
        <v>2500</v>
      </c>
      <c r="K27" s="17">
        <f t="shared" si="6"/>
        <v>2500</v>
      </c>
      <c r="L27" s="17">
        <f t="shared" si="6"/>
        <v>2500</v>
      </c>
      <c r="M27" s="17">
        <f t="shared" si="6"/>
        <v>2500</v>
      </c>
      <c r="N27" s="17">
        <v>30000</v>
      </c>
    </row>
    <row r="28" spans="1:15" x14ac:dyDescent="0.3">
      <c r="A28" s="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8"/>
      <c r="O28" s="36">
        <f>N28</f>
        <v>0</v>
      </c>
    </row>
    <row r="29" spans="1:15" x14ac:dyDescent="0.3">
      <c r="A29" s="16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5" x14ac:dyDescent="0.3">
      <c r="A30" s="27" t="s">
        <v>26</v>
      </c>
      <c r="B30" s="17">
        <v>250</v>
      </c>
      <c r="C30" s="17">
        <f>B30</f>
        <v>250</v>
      </c>
      <c r="D30" s="17">
        <f t="shared" ref="D30:M41" si="7">C30</f>
        <v>250</v>
      </c>
      <c r="E30" s="17">
        <f t="shared" si="7"/>
        <v>250</v>
      </c>
      <c r="F30" s="17">
        <f t="shared" si="7"/>
        <v>250</v>
      </c>
      <c r="G30" s="17">
        <f t="shared" si="7"/>
        <v>250</v>
      </c>
      <c r="H30" s="17">
        <f t="shared" si="7"/>
        <v>250</v>
      </c>
      <c r="I30" s="17">
        <f t="shared" si="7"/>
        <v>250</v>
      </c>
      <c r="J30" s="17">
        <f t="shared" si="7"/>
        <v>250</v>
      </c>
      <c r="K30" s="17">
        <f t="shared" si="7"/>
        <v>250</v>
      </c>
      <c r="L30" s="17">
        <f t="shared" si="7"/>
        <v>250</v>
      </c>
      <c r="M30" s="17">
        <f t="shared" si="7"/>
        <v>250</v>
      </c>
      <c r="N30" s="17">
        <f t="shared" ref="N30:N41" si="8">SUM(B30:M30)</f>
        <v>3000</v>
      </c>
    </row>
    <row r="31" spans="1:15" x14ac:dyDescent="0.3">
      <c r="A31" s="24" t="s">
        <v>27</v>
      </c>
      <c r="B31" s="17">
        <f>N31/12</f>
        <v>666.66666666666663</v>
      </c>
      <c r="C31" s="17">
        <f t="shared" ref="C31:C38" si="9">B31</f>
        <v>666.66666666666663</v>
      </c>
      <c r="D31" s="17">
        <f t="shared" si="7"/>
        <v>666.66666666666663</v>
      </c>
      <c r="E31" s="17">
        <f t="shared" si="7"/>
        <v>666.66666666666663</v>
      </c>
      <c r="F31" s="17">
        <f t="shared" si="7"/>
        <v>666.66666666666663</v>
      </c>
      <c r="G31" s="17">
        <f t="shared" si="7"/>
        <v>666.66666666666663</v>
      </c>
      <c r="H31" s="17">
        <f t="shared" si="7"/>
        <v>666.66666666666663</v>
      </c>
      <c r="I31" s="17">
        <f t="shared" si="7"/>
        <v>666.66666666666663</v>
      </c>
      <c r="J31" s="17">
        <f t="shared" si="7"/>
        <v>666.66666666666663</v>
      </c>
      <c r="K31" s="17">
        <f t="shared" si="7"/>
        <v>666.66666666666663</v>
      </c>
      <c r="L31" s="17">
        <f t="shared" si="7"/>
        <v>666.66666666666663</v>
      </c>
      <c r="M31" s="17">
        <f t="shared" si="7"/>
        <v>666.66666666666663</v>
      </c>
      <c r="N31" s="17">
        <v>8000</v>
      </c>
    </row>
    <row r="32" spans="1:15" x14ac:dyDescent="0.3">
      <c r="A32" s="27" t="s">
        <v>28</v>
      </c>
      <c r="B32" s="17">
        <f>310+140</f>
        <v>450</v>
      </c>
      <c r="C32" s="17">
        <f t="shared" si="9"/>
        <v>450</v>
      </c>
      <c r="D32" s="17">
        <f t="shared" si="7"/>
        <v>450</v>
      </c>
      <c r="E32" s="17">
        <f t="shared" si="7"/>
        <v>450</v>
      </c>
      <c r="F32" s="17">
        <f t="shared" si="7"/>
        <v>450</v>
      </c>
      <c r="G32" s="17">
        <f t="shared" si="7"/>
        <v>450</v>
      </c>
      <c r="H32" s="17">
        <f t="shared" si="7"/>
        <v>450</v>
      </c>
      <c r="I32" s="17">
        <f t="shared" si="7"/>
        <v>450</v>
      </c>
      <c r="J32" s="17">
        <f t="shared" si="7"/>
        <v>450</v>
      </c>
      <c r="K32" s="17">
        <f t="shared" si="7"/>
        <v>450</v>
      </c>
      <c r="L32" s="17">
        <f t="shared" si="7"/>
        <v>450</v>
      </c>
      <c r="M32" s="17">
        <f t="shared" si="7"/>
        <v>450</v>
      </c>
      <c r="N32" s="17">
        <v>5500</v>
      </c>
    </row>
    <row r="33" spans="1:15" x14ac:dyDescent="0.3">
      <c r="A33" s="24" t="s">
        <v>29</v>
      </c>
      <c r="B33" s="17">
        <v>2500</v>
      </c>
      <c r="C33" s="17">
        <f t="shared" si="9"/>
        <v>2500</v>
      </c>
      <c r="D33" s="17">
        <f t="shared" si="7"/>
        <v>2500</v>
      </c>
      <c r="E33" s="17">
        <f t="shared" si="7"/>
        <v>2500</v>
      </c>
      <c r="F33" s="17">
        <f t="shared" si="7"/>
        <v>2500</v>
      </c>
      <c r="G33" s="17">
        <f t="shared" si="7"/>
        <v>2500</v>
      </c>
      <c r="H33" s="17">
        <f t="shared" si="7"/>
        <v>2500</v>
      </c>
      <c r="I33" s="17">
        <f t="shared" si="7"/>
        <v>2500</v>
      </c>
      <c r="J33" s="17">
        <f t="shared" si="7"/>
        <v>2500</v>
      </c>
      <c r="K33" s="17">
        <f t="shared" si="7"/>
        <v>2500</v>
      </c>
      <c r="L33" s="17">
        <f t="shared" si="7"/>
        <v>2500</v>
      </c>
      <c r="M33" s="17">
        <f t="shared" si="7"/>
        <v>2500</v>
      </c>
      <c r="N33" s="17">
        <v>32000</v>
      </c>
    </row>
    <row r="34" spans="1:15" x14ac:dyDescent="0.3">
      <c r="A34" s="24" t="s">
        <v>49</v>
      </c>
      <c r="B34" s="17">
        <f>N34/12</f>
        <v>500</v>
      </c>
      <c r="C34" s="17">
        <f t="shared" si="9"/>
        <v>500</v>
      </c>
      <c r="D34" s="17">
        <f t="shared" si="7"/>
        <v>500</v>
      </c>
      <c r="E34" s="17">
        <f t="shared" si="7"/>
        <v>500</v>
      </c>
      <c r="F34" s="17">
        <f t="shared" si="7"/>
        <v>500</v>
      </c>
      <c r="G34" s="17">
        <f t="shared" si="7"/>
        <v>500</v>
      </c>
      <c r="H34" s="17">
        <f t="shared" si="7"/>
        <v>500</v>
      </c>
      <c r="I34" s="17">
        <f t="shared" si="7"/>
        <v>500</v>
      </c>
      <c r="J34" s="17">
        <f t="shared" si="7"/>
        <v>500</v>
      </c>
      <c r="K34" s="17">
        <f t="shared" si="7"/>
        <v>500</v>
      </c>
      <c r="L34" s="17">
        <f t="shared" si="7"/>
        <v>500</v>
      </c>
      <c r="M34" s="17">
        <f t="shared" si="7"/>
        <v>500</v>
      </c>
      <c r="N34" s="17">
        <v>6000</v>
      </c>
    </row>
    <row r="35" spans="1:15" x14ac:dyDescent="0.3">
      <c r="A35" s="24" t="s">
        <v>30</v>
      </c>
      <c r="B35" s="17">
        <f>N35/12</f>
        <v>458.33333333333331</v>
      </c>
      <c r="C35" s="17">
        <f t="shared" si="9"/>
        <v>458.33333333333331</v>
      </c>
      <c r="D35" s="17">
        <f t="shared" si="7"/>
        <v>458.33333333333331</v>
      </c>
      <c r="E35" s="17">
        <f t="shared" si="7"/>
        <v>458.33333333333331</v>
      </c>
      <c r="F35" s="17">
        <f t="shared" si="7"/>
        <v>458.33333333333331</v>
      </c>
      <c r="G35" s="17">
        <f t="shared" si="7"/>
        <v>458.33333333333331</v>
      </c>
      <c r="H35" s="17">
        <f t="shared" si="7"/>
        <v>458.33333333333331</v>
      </c>
      <c r="I35" s="17">
        <f t="shared" si="7"/>
        <v>458.33333333333331</v>
      </c>
      <c r="J35" s="17">
        <f t="shared" si="7"/>
        <v>458.33333333333331</v>
      </c>
      <c r="K35" s="17">
        <f t="shared" si="7"/>
        <v>458.33333333333331</v>
      </c>
      <c r="L35" s="17">
        <f t="shared" si="7"/>
        <v>458.33333333333331</v>
      </c>
      <c r="M35" s="17">
        <f t="shared" si="7"/>
        <v>458.33333333333331</v>
      </c>
      <c r="N35" s="17">
        <v>5500</v>
      </c>
    </row>
    <row r="36" spans="1:15" x14ac:dyDescent="0.3">
      <c r="A36" s="24" t="s">
        <v>31</v>
      </c>
      <c r="B36" s="17">
        <f>N36/12</f>
        <v>1500</v>
      </c>
      <c r="C36" s="17">
        <f t="shared" si="9"/>
        <v>1500</v>
      </c>
      <c r="D36" s="17">
        <f t="shared" si="7"/>
        <v>1500</v>
      </c>
      <c r="E36" s="17">
        <f t="shared" si="7"/>
        <v>1500</v>
      </c>
      <c r="F36" s="17">
        <f t="shared" si="7"/>
        <v>1500</v>
      </c>
      <c r="G36" s="17">
        <f t="shared" si="7"/>
        <v>1500</v>
      </c>
      <c r="H36" s="17">
        <f t="shared" si="7"/>
        <v>1500</v>
      </c>
      <c r="I36" s="17">
        <f t="shared" si="7"/>
        <v>1500</v>
      </c>
      <c r="J36" s="17">
        <f t="shared" si="7"/>
        <v>1500</v>
      </c>
      <c r="K36" s="17">
        <f t="shared" si="7"/>
        <v>1500</v>
      </c>
      <c r="L36" s="17">
        <f t="shared" si="7"/>
        <v>1500</v>
      </c>
      <c r="M36" s="17">
        <f t="shared" si="7"/>
        <v>1500</v>
      </c>
      <c r="N36" s="17">
        <v>18000</v>
      </c>
    </row>
    <row r="37" spans="1:15" x14ac:dyDescent="0.3">
      <c r="A37" s="24" t="s">
        <v>32</v>
      </c>
      <c r="B37" s="17">
        <v>120</v>
      </c>
      <c r="C37" s="17">
        <f t="shared" si="9"/>
        <v>120</v>
      </c>
      <c r="D37" s="17">
        <f t="shared" si="7"/>
        <v>120</v>
      </c>
      <c r="E37" s="17">
        <f t="shared" si="7"/>
        <v>120</v>
      </c>
      <c r="F37" s="17">
        <f t="shared" si="7"/>
        <v>120</v>
      </c>
      <c r="G37" s="17">
        <f t="shared" si="7"/>
        <v>120</v>
      </c>
      <c r="H37" s="17">
        <f t="shared" si="7"/>
        <v>120</v>
      </c>
      <c r="I37" s="17">
        <f t="shared" si="7"/>
        <v>120</v>
      </c>
      <c r="J37" s="17">
        <f t="shared" si="7"/>
        <v>120</v>
      </c>
      <c r="K37" s="17">
        <f t="shared" si="7"/>
        <v>120</v>
      </c>
      <c r="L37" s="17">
        <f t="shared" si="7"/>
        <v>120</v>
      </c>
      <c r="M37" s="17">
        <f t="shared" si="7"/>
        <v>120</v>
      </c>
      <c r="N37" s="17">
        <f t="shared" si="8"/>
        <v>1440</v>
      </c>
    </row>
    <row r="38" spans="1:15" x14ac:dyDescent="0.3">
      <c r="A38" s="24" t="s">
        <v>33</v>
      </c>
      <c r="B38" s="17">
        <f>N38/12</f>
        <v>41250</v>
      </c>
      <c r="C38" s="17">
        <f t="shared" si="9"/>
        <v>41250</v>
      </c>
      <c r="D38" s="17">
        <f t="shared" si="7"/>
        <v>41250</v>
      </c>
      <c r="E38" s="17">
        <f t="shared" si="7"/>
        <v>41250</v>
      </c>
      <c r="F38" s="17">
        <f t="shared" si="7"/>
        <v>41250</v>
      </c>
      <c r="G38" s="17">
        <f t="shared" si="7"/>
        <v>41250</v>
      </c>
      <c r="H38" s="17">
        <f t="shared" si="7"/>
        <v>41250</v>
      </c>
      <c r="I38" s="17">
        <f t="shared" si="7"/>
        <v>41250</v>
      </c>
      <c r="J38" s="17">
        <f t="shared" si="7"/>
        <v>41250</v>
      </c>
      <c r="K38" s="17">
        <f t="shared" si="7"/>
        <v>41250</v>
      </c>
      <c r="L38" s="17">
        <f t="shared" si="7"/>
        <v>41250</v>
      </c>
      <c r="M38" s="17">
        <f t="shared" si="7"/>
        <v>41250</v>
      </c>
      <c r="N38" s="17">
        <v>495000</v>
      </c>
    </row>
    <row r="39" spans="1:15" x14ac:dyDescent="0.3">
      <c r="A39" s="24" t="s">
        <v>34</v>
      </c>
      <c r="B39" s="17">
        <f>N39/12</f>
        <v>183.33333333333334</v>
      </c>
      <c r="C39" s="17">
        <f>B39</f>
        <v>183.33333333333334</v>
      </c>
      <c r="D39" s="17">
        <f t="shared" si="7"/>
        <v>183.33333333333334</v>
      </c>
      <c r="E39" s="17">
        <f t="shared" si="7"/>
        <v>183.33333333333334</v>
      </c>
      <c r="F39" s="17">
        <f t="shared" si="7"/>
        <v>183.33333333333334</v>
      </c>
      <c r="G39" s="17">
        <f t="shared" si="7"/>
        <v>183.33333333333334</v>
      </c>
      <c r="H39" s="17">
        <f t="shared" si="7"/>
        <v>183.33333333333334</v>
      </c>
      <c r="I39" s="17">
        <f t="shared" si="7"/>
        <v>183.33333333333334</v>
      </c>
      <c r="J39" s="17">
        <f t="shared" si="7"/>
        <v>183.33333333333334</v>
      </c>
      <c r="K39" s="17">
        <f t="shared" si="7"/>
        <v>183.33333333333334</v>
      </c>
      <c r="L39" s="17">
        <f t="shared" si="7"/>
        <v>183.33333333333334</v>
      </c>
      <c r="M39" s="17">
        <f t="shared" si="7"/>
        <v>183.33333333333334</v>
      </c>
      <c r="N39" s="17">
        <v>2200</v>
      </c>
    </row>
    <row r="40" spans="1:15" x14ac:dyDescent="0.3">
      <c r="A40" s="24" t="s">
        <v>35</v>
      </c>
      <c r="B40" s="17">
        <v>300</v>
      </c>
      <c r="C40" s="17">
        <f>B40</f>
        <v>300</v>
      </c>
      <c r="D40" s="17">
        <f t="shared" si="7"/>
        <v>300</v>
      </c>
      <c r="E40" s="17">
        <f t="shared" si="7"/>
        <v>300</v>
      </c>
      <c r="F40" s="17">
        <f t="shared" si="7"/>
        <v>300</v>
      </c>
      <c r="G40" s="17">
        <f t="shared" si="7"/>
        <v>300</v>
      </c>
      <c r="H40" s="17">
        <f t="shared" si="7"/>
        <v>300</v>
      </c>
      <c r="I40" s="17">
        <f t="shared" si="7"/>
        <v>300</v>
      </c>
      <c r="J40" s="17">
        <f t="shared" si="7"/>
        <v>300</v>
      </c>
      <c r="K40" s="17">
        <f t="shared" si="7"/>
        <v>300</v>
      </c>
      <c r="L40" s="17">
        <f t="shared" si="7"/>
        <v>300</v>
      </c>
      <c r="M40" s="17">
        <f t="shared" si="7"/>
        <v>300</v>
      </c>
      <c r="N40" s="17">
        <f t="shared" si="8"/>
        <v>3600</v>
      </c>
    </row>
    <row r="41" spans="1:15" x14ac:dyDescent="0.3">
      <c r="A41" s="24" t="s">
        <v>36</v>
      </c>
      <c r="B41" s="17">
        <f>N41/12</f>
        <v>83.333333333333329</v>
      </c>
      <c r="C41" s="17">
        <f>B41</f>
        <v>83.333333333333329</v>
      </c>
      <c r="D41" s="17">
        <f t="shared" si="7"/>
        <v>83.333333333333329</v>
      </c>
      <c r="E41" s="17">
        <f t="shared" si="7"/>
        <v>83.333333333333329</v>
      </c>
      <c r="F41" s="17">
        <f t="shared" si="7"/>
        <v>83.333333333333329</v>
      </c>
      <c r="G41" s="17">
        <f t="shared" si="7"/>
        <v>83.333333333333329</v>
      </c>
      <c r="H41" s="17">
        <f t="shared" si="7"/>
        <v>83.333333333333329</v>
      </c>
      <c r="I41" s="17">
        <f t="shared" si="7"/>
        <v>83.333333333333329</v>
      </c>
      <c r="J41" s="17">
        <f t="shared" si="7"/>
        <v>83.333333333333329</v>
      </c>
      <c r="K41" s="17">
        <f t="shared" si="7"/>
        <v>83.333333333333329</v>
      </c>
      <c r="L41" s="17">
        <f t="shared" si="7"/>
        <v>83.333333333333329</v>
      </c>
      <c r="M41" s="17">
        <f t="shared" si="7"/>
        <v>83.333333333333329</v>
      </c>
      <c r="N41" s="17">
        <v>1000</v>
      </c>
    </row>
    <row r="42" spans="1:15" ht="19.5" thickBot="1" x14ac:dyDescent="0.35">
      <c r="A42" s="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19"/>
    </row>
    <row r="43" spans="1:15" ht="19.5" thickBot="1" x14ac:dyDescent="0.35">
      <c r="A43" s="20" t="s">
        <v>37</v>
      </c>
      <c r="B43" s="21">
        <f t="shared" ref="B43:M43" si="10">SUM(B15:B42)</f>
        <v>69307.266666666663</v>
      </c>
      <c r="C43" s="21">
        <f t="shared" si="10"/>
        <v>69307.266666666663</v>
      </c>
      <c r="D43" s="21">
        <f t="shared" si="10"/>
        <v>69307.266666666663</v>
      </c>
      <c r="E43" s="21">
        <f t="shared" si="10"/>
        <v>69307.266666666663</v>
      </c>
      <c r="F43" s="21">
        <f t="shared" si="10"/>
        <v>69307.266666666663</v>
      </c>
      <c r="G43" s="21">
        <f t="shared" si="10"/>
        <v>69307.266666666663</v>
      </c>
      <c r="H43" s="21">
        <f t="shared" si="10"/>
        <v>69307.266666666663</v>
      </c>
      <c r="I43" s="21">
        <f t="shared" si="10"/>
        <v>69307.266666666663</v>
      </c>
      <c r="J43" s="21">
        <f t="shared" si="10"/>
        <v>69307.266666666663</v>
      </c>
      <c r="K43" s="21">
        <f t="shared" si="10"/>
        <v>69307.266666666663</v>
      </c>
      <c r="L43" s="21">
        <f t="shared" si="10"/>
        <v>69307.266666666663</v>
      </c>
      <c r="M43" s="21">
        <f t="shared" si="10"/>
        <v>69307.266666666663</v>
      </c>
      <c r="N43" s="22">
        <f>SUM(N15:N42)</f>
        <v>833787.2</v>
      </c>
      <c r="O43" s="36">
        <f>N43</f>
        <v>833787.2</v>
      </c>
    </row>
    <row r="44" spans="1:15" ht="19.5" thickBot="1" x14ac:dyDescent="0.35">
      <c r="A44" s="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9"/>
    </row>
    <row r="45" spans="1:15" ht="19.5" thickBot="1" x14ac:dyDescent="0.35">
      <c r="A45" s="20" t="s">
        <v>51</v>
      </c>
      <c r="B45" s="21">
        <f t="shared" ref="B45:M45" si="11">B11-B43</f>
        <v>2881.6721333333408</v>
      </c>
      <c r="C45" s="21">
        <f t="shared" si="11"/>
        <v>2881.6721333333408</v>
      </c>
      <c r="D45" s="21">
        <f t="shared" si="11"/>
        <v>2881.6721333333408</v>
      </c>
      <c r="E45" s="21">
        <f t="shared" si="11"/>
        <v>2881.6721333333408</v>
      </c>
      <c r="F45" s="21">
        <f t="shared" si="11"/>
        <v>2881.6721333333408</v>
      </c>
      <c r="G45" s="21">
        <f t="shared" si="11"/>
        <v>2881.6721333333408</v>
      </c>
      <c r="H45" s="21">
        <f t="shared" si="11"/>
        <v>2881.6721333333408</v>
      </c>
      <c r="I45" s="21">
        <f t="shared" si="11"/>
        <v>2881.6721333333408</v>
      </c>
      <c r="J45" s="21">
        <f t="shared" si="11"/>
        <v>2881.6721333333408</v>
      </c>
      <c r="K45" s="21">
        <f t="shared" si="11"/>
        <v>2881.6721333333408</v>
      </c>
      <c r="L45" s="21">
        <f t="shared" si="11"/>
        <v>2881.6721333333408</v>
      </c>
      <c r="M45" s="21">
        <f t="shared" si="11"/>
        <v>2881.6721333333408</v>
      </c>
      <c r="N45" s="22">
        <f>SUM(B45:M45)</f>
        <v>34580.065600000089</v>
      </c>
      <c r="O45" s="36" t="e">
        <f>O11-N43</f>
        <v>#REF!</v>
      </c>
    </row>
    <row r="46" spans="1:15" ht="19.5" thickBot="1" x14ac:dyDescent="0.35">
      <c r="A46" s="20"/>
    </row>
  </sheetData>
  <pageMargins left="0.4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85% occupancy</vt:lpstr>
      <vt:lpstr>100% occupancy</vt:lpstr>
      <vt:lpstr>92%occupancy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2025-01-28T16:31:59Z</cp:lastPrinted>
  <dcterms:created xsi:type="dcterms:W3CDTF">2018-02-24T04:51:06Z</dcterms:created>
  <dcterms:modified xsi:type="dcterms:W3CDTF">2025-01-28T19:54:00Z</dcterms:modified>
</cp:coreProperties>
</file>